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5" yWindow="45" windowWidth="25170" windowHeight="7110" tabRatio="700" activeTab="7"/>
  </bookViews>
  <sheets>
    <sheet name="01_MOVIMIENTO DE TIERRA" sheetId="7" r:id="rId1"/>
    <sheet name="02_IMPERMEABILIZACION" sheetId="6" r:id="rId2"/>
    <sheet name="03_CONDUCCIONES" sheetId="5" r:id="rId3"/>
    <sheet name="04_ESTRUCTURAS" sheetId="4" r:id="rId4"/>
    <sheet name="05_EDIFICIOS" sheetId="3" r:id="rId5"/>
    <sheet name="06_URBANIZACION" sheetId="2" r:id="rId6"/>
    <sheet name="07_CONTROL DE EQUIPOS" sheetId="1" r:id="rId7"/>
    <sheet name="RESUMEN" sheetId="8" r:id="rId8"/>
  </sheets>
  <definedNames>
    <definedName name="_xlnm.Print_Area" localSheetId="2">'03_CONDUCCIONES'!$A$1:$M$293</definedName>
    <definedName name="_xlnm.Print_Area" localSheetId="3">'04_ESTRUCTURAS'!$A$1:$M$225</definedName>
    <definedName name="_xlnm.Print_Area" localSheetId="7">RESUMEN!$A$1:$I$37</definedName>
  </definedNames>
  <calcPr calcId="125725" calcMode="manual"/>
</workbook>
</file>

<file path=xl/calcChain.xml><?xml version="1.0" encoding="utf-8"?>
<calcChain xmlns="http://schemas.openxmlformats.org/spreadsheetml/2006/main">
  <c r="H27" i="8"/>
  <c r="J173" i="2" l="1"/>
  <c r="L173"/>
  <c r="J175"/>
  <c r="L175"/>
  <c r="J176"/>
  <c r="L176"/>
  <c r="J177"/>
  <c r="L177"/>
  <c r="J178"/>
  <c r="L178"/>
  <c r="J165"/>
  <c r="L165"/>
  <c r="J164"/>
  <c r="L164"/>
  <c r="J152"/>
  <c r="L152"/>
  <c r="J145"/>
  <c r="L145"/>
  <c r="J144"/>
  <c r="L144"/>
  <c r="J143"/>
  <c r="L143"/>
  <c r="J128"/>
  <c r="L128"/>
  <c r="J127"/>
  <c r="L127"/>
  <c r="J126"/>
  <c r="L126"/>
  <c r="J125"/>
  <c r="L125"/>
  <c r="J124"/>
  <c r="L124"/>
  <c r="J123"/>
  <c r="L123"/>
  <c r="J122"/>
  <c r="L122"/>
  <c r="J117"/>
  <c r="L117"/>
  <c r="J118"/>
  <c r="L118"/>
  <c r="J116"/>
  <c r="J112"/>
  <c r="L112"/>
  <c r="J111"/>
  <c r="L111"/>
  <c r="J110"/>
  <c r="L110"/>
  <c r="J109"/>
  <c r="L109"/>
  <c r="J101"/>
  <c r="J102"/>
  <c r="J100"/>
  <c r="J94"/>
  <c r="L94"/>
  <c r="J93"/>
  <c r="L93"/>
  <c r="J87"/>
  <c r="L87"/>
  <c r="J86"/>
  <c r="L86"/>
  <c r="J85"/>
  <c r="L85"/>
  <c r="J84"/>
  <c r="L84"/>
  <c r="J83"/>
  <c r="L83"/>
  <c r="J82"/>
  <c r="L82"/>
  <c r="J81"/>
  <c r="L81"/>
  <c r="J76"/>
  <c r="L76"/>
  <c r="J53"/>
  <c r="L53"/>
  <c r="J52"/>
  <c r="L52"/>
  <c r="J50"/>
  <c r="L50"/>
  <c r="J49"/>
  <c r="L49"/>
  <c r="J47"/>
  <c r="L47"/>
  <c r="J46"/>
  <c r="L46"/>
  <c r="J43"/>
  <c r="L43"/>
  <c r="J42"/>
  <c r="L42"/>
  <c r="J39"/>
  <c r="J38"/>
  <c r="J36"/>
  <c r="L36"/>
  <c r="J15"/>
  <c r="L15" s="1"/>
  <c r="J217" i="3"/>
  <c r="L217"/>
  <c r="J214"/>
  <c r="L214"/>
  <c r="J212"/>
  <c r="L212"/>
  <c r="J211"/>
  <c r="L211"/>
  <c r="J210"/>
  <c r="L210"/>
  <c r="J209"/>
  <c r="L209"/>
  <c r="J202"/>
  <c r="L202"/>
  <c r="J199"/>
  <c r="L199"/>
  <c r="J197"/>
  <c r="L197"/>
  <c r="J196"/>
  <c r="L196"/>
  <c r="J193"/>
  <c r="L193"/>
  <c r="J192"/>
  <c r="L192"/>
  <c r="J191"/>
  <c r="L191"/>
  <c r="J190"/>
  <c r="L190"/>
  <c r="J189"/>
  <c r="L189"/>
  <c r="J187"/>
  <c r="L187"/>
  <c r="J186"/>
  <c r="L186"/>
  <c r="J185"/>
  <c r="L185"/>
  <c r="J184"/>
  <c r="L184"/>
  <c r="J183"/>
  <c r="L183"/>
  <c r="J182"/>
  <c r="L182"/>
  <c r="J181"/>
  <c r="L181"/>
  <c r="J180"/>
  <c r="L180"/>
  <c r="J178"/>
  <c r="L178"/>
  <c r="J177"/>
  <c r="L177"/>
  <c r="J176"/>
  <c r="L176"/>
  <c r="J175"/>
  <c r="L175"/>
  <c r="J174"/>
  <c r="L174"/>
  <c r="J171"/>
  <c r="L171"/>
  <c r="J170"/>
  <c r="L170"/>
  <c r="J168"/>
  <c r="L168"/>
  <c r="J167"/>
  <c r="L167"/>
  <c r="J166"/>
  <c r="L166"/>
  <c r="J165"/>
  <c r="L165"/>
  <c r="J164"/>
  <c r="L164"/>
  <c r="J163"/>
  <c r="L163"/>
  <c r="J161"/>
  <c r="L161"/>
  <c r="J160"/>
  <c r="L160"/>
  <c r="J159"/>
  <c r="L159"/>
  <c r="J158"/>
  <c r="L158"/>
  <c r="J156"/>
  <c r="L156"/>
  <c r="J155"/>
  <c r="L155"/>
  <c r="J154"/>
  <c r="L154"/>
  <c r="J153"/>
  <c r="L153"/>
  <c r="J148"/>
  <c r="L148"/>
  <c r="J147"/>
  <c r="L147"/>
  <c r="J146"/>
  <c r="L146"/>
  <c r="J145"/>
  <c r="L145"/>
  <c r="J144"/>
  <c r="L144"/>
  <c r="J140"/>
  <c r="L140"/>
  <c r="J136"/>
  <c r="L136"/>
  <c r="J134"/>
  <c r="L134"/>
  <c r="J132"/>
  <c r="L132"/>
  <c r="J131"/>
  <c r="L131"/>
  <c r="J130"/>
  <c r="L130"/>
  <c r="J129"/>
  <c r="L129"/>
  <c r="J128"/>
  <c r="L128"/>
  <c r="J127"/>
  <c r="L127"/>
  <c r="J125"/>
  <c r="L125"/>
  <c r="J123"/>
  <c r="L123"/>
  <c r="J116"/>
  <c r="L116"/>
  <c r="J117"/>
  <c r="L117"/>
  <c r="J118"/>
  <c r="L118"/>
  <c r="J119"/>
  <c r="L119"/>
  <c r="J113"/>
  <c r="L113"/>
  <c r="J112"/>
  <c r="L112"/>
  <c r="J111"/>
  <c r="L111"/>
  <c r="J110"/>
  <c r="L110"/>
  <c r="J109"/>
  <c r="L109"/>
  <c r="J107"/>
  <c r="L107"/>
  <c r="J106"/>
  <c r="L106"/>
  <c r="J105"/>
  <c r="L105"/>
  <c r="J104"/>
  <c r="L104"/>
  <c r="J103"/>
  <c r="L103"/>
  <c r="J102"/>
  <c r="L102"/>
  <c r="J101"/>
  <c r="L101"/>
  <c r="J99"/>
  <c r="L99"/>
  <c r="J98"/>
  <c r="L98"/>
  <c r="J97"/>
  <c r="L97"/>
  <c r="J96"/>
  <c r="L96"/>
  <c r="J94"/>
  <c r="L94"/>
  <c r="J93"/>
  <c r="L93"/>
  <c r="J92"/>
  <c r="L92"/>
  <c r="J91"/>
  <c r="L91"/>
  <c r="J90"/>
  <c r="L90"/>
  <c r="J86"/>
  <c r="L86"/>
  <c r="J85"/>
  <c r="L85"/>
  <c r="J84"/>
  <c r="L84"/>
  <c r="J83"/>
  <c r="L83"/>
  <c r="J81"/>
  <c r="L81"/>
  <c r="J79"/>
  <c r="L79"/>
  <c r="J77"/>
  <c r="L77"/>
  <c r="J76"/>
  <c r="L76"/>
  <c r="J74"/>
  <c r="L74"/>
  <c r="J72"/>
  <c r="L72"/>
  <c r="J71"/>
  <c r="L71"/>
  <c r="J70"/>
  <c r="L70"/>
  <c r="J69"/>
  <c r="L69"/>
  <c r="J68"/>
  <c r="L68"/>
  <c r="J67"/>
  <c r="L67"/>
  <c r="J66"/>
  <c r="L66"/>
  <c r="J65"/>
  <c r="L65"/>
  <c r="J64"/>
  <c r="L64"/>
  <c r="J63"/>
  <c r="L63"/>
  <c r="J52"/>
  <c r="L52"/>
  <c r="J36"/>
  <c r="L36"/>
  <c r="J43"/>
  <c r="L43"/>
  <c r="J42"/>
  <c r="L42"/>
  <c r="J41"/>
  <c r="L41"/>
  <c r="J40"/>
  <c r="L40"/>
  <c r="J39"/>
  <c r="L39"/>
  <c r="J28"/>
  <c r="L28"/>
  <c r="J27"/>
  <c r="L27"/>
  <c r="J26"/>
  <c r="L26"/>
  <c r="J25"/>
  <c r="L25"/>
  <c r="J24"/>
  <c r="L24"/>
  <c r="J220" i="4"/>
  <c r="L220"/>
  <c r="J196"/>
  <c r="L196"/>
  <c r="J160"/>
  <c r="L160"/>
  <c r="J159"/>
  <c r="L159"/>
  <c r="J158"/>
  <c r="L158"/>
  <c r="J156"/>
  <c r="L156"/>
  <c r="J154"/>
  <c r="L154"/>
  <c r="J153"/>
  <c r="L153"/>
  <c r="J147"/>
  <c r="J142"/>
  <c r="J141"/>
  <c r="J146"/>
  <c r="L146"/>
  <c r="J138"/>
  <c r="J68"/>
  <c r="J69"/>
  <c r="J70"/>
  <c r="J71"/>
  <c r="J72"/>
  <c r="J67"/>
  <c r="J51"/>
  <c r="L51"/>
  <c r="J52"/>
  <c r="L52"/>
  <c r="J50"/>
  <c r="L50"/>
  <c r="J46"/>
  <c r="L46"/>
  <c r="J47"/>
  <c r="L47"/>
  <c r="J48"/>
  <c r="L48"/>
  <c r="J49"/>
  <c r="L49"/>
  <c r="J45"/>
  <c r="J289" i="5"/>
  <c r="L289"/>
  <c r="J288"/>
  <c r="L288"/>
  <c r="J287"/>
  <c r="L287"/>
  <c r="J286"/>
  <c r="L286"/>
  <c r="J283"/>
  <c r="L283"/>
  <c r="J282"/>
  <c r="L282"/>
  <c r="J280"/>
  <c r="L280"/>
  <c r="J279"/>
  <c r="L279"/>
  <c r="J278"/>
  <c r="L278"/>
  <c r="J277"/>
  <c r="L277"/>
  <c r="J272"/>
  <c r="L272"/>
  <c r="J271"/>
  <c r="L271"/>
  <c r="J270"/>
  <c r="L270"/>
  <c r="J269"/>
  <c r="L269"/>
  <c r="J263"/>
  <c r="L263"/>
  <c r="J262"/>
  <c r="L262"/>
  <c r="J261"/>
  <c r="L261"/>
  <c r="J260"/>
  <c r="L260"/>
  <c r="J253"/>
  <c r="L253"/>
  <c r="J252"/>
  <c r="L252"/>
  <c r="J250"/>
  <c r="L250"/>
  <c r="J249"/>
  <c r="L249"/>
  <c r="J248"/>
  <c r="L248"/>
  <c r="J241"/>
  <c r="L241"/>
  <c r="J242"/>
  <c r="L242"/>
  <c r="J239"/>
  <c r="L239"/>
  <c r="J238"/>
  <c r="L238"/>
  <c r="J237"/>
  <c r="L237"/>
  <c r="J230"/>
  <c r="L230"/>
  <c r="L291"/>
  <c r="H15" i="8"/>
  <c r="J229" i="5"/>
  <c r="L229"/>
  <c r="J227"/>
  <c r="L227"/>
  <c r="J226"/>
  <c r="L226"/>
  <c r="J225"/>
  <c r="L225"/>
  <c r="J215"/>
  <c r="L215"/>
  <c r="J218"/>
  <c r="L218"/>
  <c r="J217"/>
  <c r="L217"/>
  <c r="J216"/>
  <c r="L216"/>
  <c r="J213"/>
  <c r="L213"/>
  <c r="J212"/>
  <c r="L212"/>
  <c r="J211"/>
  <c r="L211"/>
  <c r="J210"/>
  <c r="L210"/>
  <c r="J209"/>
  <c r="L209"/>
  <c r="J203"/>
  <c r="L203"/>
  <c r="J202"/>
  <c r="L202"/>
  <c r="J201"/>
  <c r="L201"/>
  <c r="J198"/>
  <c r="L198"/>
  <c r="J197"/>
  <c r="L197"/>
  <c r="J196"/>
  <c r="L196"/>
  <c r="J195"/>
  <c r="L195"/>
  <c r="J194"/>
  <c r="L194"/>
  <c r="J187"/>
  <c r="L187"/>
  <c r="J188"/>
  <c r="L188"/>
  <c r="J186"/>
  <c r="L186"/>
  <c r="J181"/>
  <c r="L181"/>
  <c r="J180"/>
  <c r="L180"/>
  <c r="J176"/>
  <c r="L176"/>
  <c r="J175"/>
  <c r="L175"/>
  <c r="J174"/>
  <c r="L174"/>
  <c r="J155"/>
  <c r="L155"/>
  <c r="J152"/>
  <c r="L152"/>
  <c r="J153"/>
  <c r="L153"/>
  <c r="J151"/>
  <c r="L151"/>
  <c r="J129"/>
  <c r="L129"/>
  <c r="J130"/>
  <c r="L130"/>
  <c r="J131"/>
  <c r="L131"/>
  <c r="J109"/>
  <c r="L109"/>
  <c r="J108"/>
  <c r="L108"/>
  <c r="J107"/>
  <c r="L107"/>
  <c r="J92"/>
  <c r="L92"/>
  <c r="J90"/>
  <c r="L90"/>
  <c r="J84"/>
  <c r="L84"/>
  <c r="J85"/>
  <c r="L85"/>
  <c r="J86"/>
  <c r="L86"/>
  <c r="J87"/>
  <c r="L87"/>
  <c r="J88"/>
  <c r="L88"/>
  <c r="J82"/>
  <c r="L82"/>
  <c r="J81"/>
  <c r="L81"/>
  <c r="J80"/>
  <c r="L80"/>
  <c r="J79"/>
  <c r="L79"/>
  <c r="J78"/>
  <c r="L78"/>
  <c r="J71"/>
  <c r="L71"/>
  <c r="J70"/>
  <c r="L70"/>
  <c r="J69"/>
  <c r="L69"/>
  <c r="J67"/>
  <c r="L67"/>
  <c r="J66"/>
  <c r="L66"/>
  <c r="J65"/>
  <c r="L65"/>
  <c r="J63"/>
  <c r="L63"/>
  <c r="J62"/>
  <c r="L62"/>
  <c r="J43"/>
  <c r="L43"/>
  <c r="J42"/>
  <c r="L42"/>
  <c r="J39"/>
  <c r="L39"/>
  <c r="J38"/>
  <c r="L38"/>
  <c r="J37"/>
  <c r="L37"/>
  <c r="J35"/>
  <c r="L35"/>
  <c r="J32"/>
  <c r="J56" i="6"/>
  <c r="L56"/>
  <c r="J54"/>
  <c r="L54"/>
  <c r="J53"/>
  <c r="L53"/>
  <c r="J52"/>
  <c r="L52"/>
  <c r="J51"/>
  <c r="L51"/>
  <c r="J50"/>
  <c r="L50"/>
  <c r="J49"/>
  <c r="L49"/>
  <c r="J48"/>
  <c r="L48"/>
  <c r="J47"/>
  <c r="L47"/>
  <c r="J44"/>
  <c r="L44"/>
  <c r="J38"/>
  <c r="L38"/>
  <c r="J37"/>
  <c r="L37"/>
  <c r="J36"/>
  <c r="L36"/>
  <c r="J35"/>
  <c r="L35"/>
  <c r="J34"/>
  <c r="L34"/>
  <c r="J33"/>
  <c r="L33"/>
  <c r="J32"/>
  <c r="L32"/>
  <c r="J31"/>
  <c r="L31"/>
  <c r="J30"/>
  <c r="L30"/>
  <c r="J22"/>
  <c r="L22"/>
  <c r="J21"/>
  <c r="L21"/>
  <c r="J18"/>
  <c r="L18"/>
  <c r="J16"/>
  <c r="L16"/>
  <c r="J15"/>
  <c r="L15"/>
  <c r="J14"/>
  <c r="L14"/>
  <c r="J13"/>
  <c r="L13"/>
  <c r="J12"/>
  <c r="L12"/>
  <c r="J139" i="7"/>
  <c r="L139"/>
  <c r="J138"/>
  <c r="L138"/>
  <c r="J105" i="1"/>
  <c r="J98"/>
  <c r="L98"/>
  <c r="J97"/>
  <c r="J91"/>
  <c r="L91"/>
  <c r="J90"/>
  <c r="J88"/>
  <c r="J86"/>
  <c r="J85"/>
  <c r="J84"/>
  <c r="J83"/>
  <c r="J82"/>
  <c r="J81"/>
  <c r="J80"/>
  <c r="J78"/>
  <c r="L78"/>
  <c r="J77"/>
  <c r="J76"/>
  <c r="L76"/>
  <c r="J75"/>
  <c r="J74"/>
  <c r="L74"/>
  <c r="J71"/>
  <c r="J70"/>
  <c r="L70"/>
  <c r="J69"/>
  <c r="J67"/>
  <c r="J66"/>
  <c r="J65"/>
  <c r="J64"/>
  <c r="J63"/>
  <c r="J60"/>
  <c r="J59"/>
  <c r="J58"/>
  <c r="J57"/>
  <c r="J56"/>
  <c r="J54"/>
  <c r="J53"/>
  <c r="J52"/>
  <c r="J51"/>
  <c r="J50"/>
  <c r="J49"/>
  <c r="J46"/>
  <c r="J45"/>
  <c r="J44"/>
  <c r="J43"/>
  <c r="J41"/>
  <c r="J40"/>
  <c r="J39"/>
  <c r="J38"/>
  <c r="J36"/>
  <c r="J35"/>
  <c r="J34"/>
  <c r="J33"/>
  <c r="J32"/>
  <c r="J31"/>
  <c r="J29"/>
  <c r="J28"/>
  <c r="J27"/>
  <c r="J26"/>
  <c r="J25"/>
  <c r="L25"/>
  <c r="J24"/>
  <c r="J23"/>
  <c r="L23"/>
  <c r="J22"/>
  <c r="J21"/>
  <c r="L21"/>
  <c r="J18"/>
  <c r="J17"/>
  <c r="L17"/>
  <c r="J16"/>
  <c r="J15"/>
  <c r="L15"/>
  <c r="J14"/>
  <c r="J13"/>
  <c r="L13"/>
  <c r="J12"/>
  <c r="J11"/>
  <c r="L11"/>
  <c r="J8"/>
  <c r="J6"/>
  <c r="J11" i="5"/>
  <c r="J12"/>
  <c r="J13"/>
  <c r="J14"/>
  <c r="J15"/>
  <c r="J10"/>
  <c r="L8" i="1"/>
  <c r="L6"/>
  <c r="L12"/>
  <c r="L14"/>
  <c r="L16"/>
  <c r="L18"/>
  <c r="L22"/>
  <c r="L24"/>
  <c r="L27"/>
  <c r="L28"/>
  <c r="L29"/>
  <c r="L31"/>
  <c r="L32"/>
  <c r="L33"/>
  <c r="L34"/>
  <c r="L35"/>
  <c r="L36"/>
  <c r="L38"/>
  <c r="L39"/>
  <c r="L40"/>
  <c r="L41"/>
  <c r="L43"/>
  <c r="L44"/>
  <c r="L45"/>
  <c r="L46"/>
  <c r="L49"/>
  <c r="L50"/>
  <c r="L51"/>
  <c r="L52"/>
  <c r="L53"/>
  <c r="L54"/>
  <c r="L56"/>
  <c r="L57"/>
  <c r="L58"/>
  <c r="L59"/>
  <c r="L60"/>
  <c r="L63"/>
  <c r="L64"/>
  <c r="L65"/>
  <c r="L66"/>
  <c r="L69"/>
  <c r="L71"/>
  <c r="L75"/>
  <c r="L77"/>
  <c r="L79"/>
  <c r="L80"/>
  <c r="L81"/>
  <c r="L82"/>
  <c r="L83"/>
  <c r="L84"/>
  <c r="L85"/>
  <c r="L86"/>
  <c r="L88"/>
  <c r="L89"/>
  <c r="L90"/>
  <c r="L97"/>
  <c r="L105"/>
  <c r="J161" i="2"/>
  <c r="L161"/>
  <c r="J7"/>
  <c r="L7" s="1"/>
  <c r="J8"/>
  <c r="L8" s="1"/>
  <c r="J9"/>
  <c r="L9" s="1"/>
  <c r="J10"/>
  <c r="L10" s="1"/>
  <c r="J11"/>
  <c r="L11" s="1"/>
  <c r="J12"/>
  <c r="L12" s="1"/>
  <c r="J13"/>
  <c r="L13" s="1"/>
  <c r="J14"/>
  <c r="L14" s="1"/>
  <c r="J16"/>
  <c r="L16" s="1"/>
  <c r="J17"/>
  <c r="L17" s="1"/>
  <c r="J19"/>
  <c r="L19"/>
  <c r="J22"/>
  <c r="L22"/>
  <c r="J23"/>
  <c r="L23"/>
  <c r="J24"/>
  <c r="L24"/>
  <c r="J25"/>
  <c r="L25"/>
  <c r="J26"/>
  <c r="L26"/>
  <c r="J27"/>
  <c r="L27"/>
  <c r="J28"/>
  <c r="L28"/>
  <c r="J29"/>
  <c r="L29"/>
  <c r="J30"/>
  <c r="L30"/>
  <c r="J31"/>
  <c r="L31"/>
  <c r="J33"/>
  <c r="L33"/>
  <c r="J34"/>
  <c r="L34"/>
  <c r="L38"/>
  <c r="L39"/>
  <c r="J56"/>
  <c r="L56"/>
  <c r="J57"/>
  <c r="L57"/>
  <c r="J58"/>
  <c r="L58"/>
  <c r="J59"/>
  <c r="L59"/>
  <c r="J60"/>
  <c r="L60"/>
  <c r="J65"/>
  <c r="L65"/>
  <c r="J66"/>
  <c r="L66"/>
  <c r="J67"/>
  <c r="L67"/>
  <c r="J68"/>
  <c r="L68"/>
  <c r="J69"/>
  <c r="L69"/>
  <c r="J70"/>
  <c r="L70"/>
  <c r="J71"/>
  <c r="L71"/>
  <c r="J72"/>
  <c r="L72"/>
  <c r="J73"/>
  <c r="L73"/>
  <c r="J74"/>
  <c r="L74"/>
  <c r="J89"/>
  <c r="L89"/>
  <c r="J90"/>
  <c r="L90"/>
  <c r="L100"/>
  <c r="L101"/>
  <c r="L102"/>
  <c r="J115"/>
  <c r="L115"/>
  <c r="L116"/>
  <c r="J131"/>
  <c r="L131"/>
  <c r="J132"/>
  <c r="L132"/>
  <c r="J133"/>
  <c r="L133"/>
  <c r="J146"/>
  <c r="L146"/>
  <c r="J147"/>
  <c r="L147"/>
  <c r="J151"/>
  <c r="L151"/>
  <c r="J154"/>
  <c r="L154"/>
  <c r="J155"/>
  <c r="L155"/>
  <c r="J156"/>
  <c r="L156"/>
  <c r="J158"/>
  <c r="L158"/>
  <c r="J167"/>
  <c r="L167"/>
  <c r="J168"/>
  <c r="L168"/>
  <c r="J10" i="3"/>
  <c r="L10"/>
  <c r="J11"/>
  <c r="L11"/>
  <c r="J14"/>
  <c r="L14"/>
  <c r="J15"/>
  <c r="L15"/>
  <c r="J16"/>
  <c r="L16"/>
  <c r="J17"/>
  <c r="L17"/>
  <c r="J19"/>
  <c r="L19"/>
  <c r="J33"/>
  <c r="L33"/>
  <c r="J34"/>
  <c r="L34"/>
  <c r="J35"/>
  <c r="L35"/>
  <c r="L45"/>
  <c r="J53"/>
  <c r="L53"/>
  <c r="J205"/>
  <c r="L205"/>
  <c r="J219"/>
  <c r="L219"/>
  <c r="J220"/>
  <c r="L220"/>
  <c r="J8" i="4"/>
  <c r="L8"/>
  <c r="J9"/>
  <c r="L9"/>
  <c r="J10"/>
  <c r="L10"/>
  <c r="J11"/>
  <c r="L11"/>
  <c r="J12"/>
  <c r="L12"/>
  <c r="J13"/>
  <c r="L13"/>
  <c r="J14"/>
  <c r="L14"/>
  <c r="J15"/>
  <c r="L15"/>
  <c r="J16"/>
  <c r="L16"/>
  <c r="J17"/>
  <c r="L17"/>
  <c r="J18"/>
  <c r="L18"/>
  <c r="J19"/>
  <c r="L19"/>
  <c r="J20"/>
  <c r="L20"/>
  <c r="J21"/>
  <c r="L21"/>
  <c r="J23"/>
  <c r="L23"/>
  <c r="J24"/>
  <c r="L24"/>
  <c r="J25"/>
  <c r="L25"/>
  <c r="J26"/>
  <c r="L26"/>
  <c r="J27"/>
  <c r="L27"/>
  <c r="J28"/>
  <c r="L28"/>
  <c r="J29"/>
  <c r="L29"/>
  <c r="J31"/>
  <c r="L31"/>
  <c r="J32"/>
  <c r="L32"/>
  <c r="J33"/>
  <c r="L33"/>
  <c r="J34"/>
  <c r="L34"/>
  <c r="J35"/>
  <c r="L35"/>
  <c r="J37"/>
  <c r="L37"/>
  <c r="J38"/>
  <c r="L38"/>
  <c r="J39"/>
  <c r="L39"/>
  <c r="J40"/>
  <c r="L40"/>
  <c r="J41"/>
  <c r="L41"/>
  <c r="J42"/>
  <c r="L42"/>
  <c r="J44"/>
  <c r="L44"/>
  <c r="L45"/>
  <c r="J54"/>
  <c r="L54"/>
  <c r="J55"/>
  <c r="L55"/>
  <c r="J58"/>
  <c r="L58"/>
  <c r="J59"/>
  <c r="L59"/>
  <c r="J60"/>
  <c r="L60"/>
  <c r="J62"/>
  <c r="L62"/>
  <c r="J63"/>
  <c r="L63"/>
  <c r="J64"/>
  <c r="L64"/>
  <c r="J65"/>
  <c r="L65"/>
  <c r="L67"/>
  <c r="L68"/>
  <c r="L69"/>
  <c r="L70"/>
  <c r="L71"/>
  <c r="L72"/>
  <c r="J79"/>
  <c r="L79"/>
  <c r="J81"/>
  <c r="L81"/>
  <c r="J82"/>
  <c r="L82"/>
  <c r="J83"/>
  <c r="L83"/>
  <c r="J84"/>
  <c r="L84"/>
  <c r="J86"/>
  <c r="L86"/>
  <c r="J87"/>
  <c r="L87"/>
  <c r="J88"/>
  <c r="L88"/>
  <c r="J95"/>
  <c r="L95"/>
  <c r="J96"/>
  <c r="L96"/>
  <c r="J107"/>
  <c r="L107"/>
  <c r="J126"/>
  <c r="L126"/>
  <c r="J127"/>
  <c r="L127"/>
  <c r="J128"/>
  <c r="L128"/>
  <c r="J129"/>
  <c r="L129"/>
  <c r="L138"/>
  <c r="L141"/>
  <c r="L142"/>
  <c r="L147"/>
  <c r="J148"/>
  <c r="L148"/>
  <c r="J149"/>
  <c r="L149"/>
  <c r="J187"/>
  <c r="L187"/>
  <c r="J188"/>
  <c r="L188"/>
  <c r="J189"/>
  <c r="L189"/>
  <c r="J190"/>
  <c r="L190"/>
  <c r="L10" i="5"/>
  <c r="J17"/>
  <c r="L17"/>
  <c r="L11"/>
  <c r="L12"/>
  <c r="L13"/>
  <c r="L14"/>
  <c r="L15"/>
  <c r="J18"/>
  <c r="L18"/>
  <c r="J19"/>
  <c r="L19"/>
  <c r="J20"/>
  <c r="L20"/>
  <c r="J21"/>
  <c r="L21"/>
  <c r="J22"/>
  <c r="L22"/>
  <c r="J23"/>
  <c r="L23"/>
  <c r="J24"/>
  <c r="L24"/>
  <c r="J25"/>
  <c r="L25"/>
  <c r="J26"/>
  <c r="L26"/>
  <c r="J27"/>
  <c r="L27"/>
  <c r="J31"/>
  <c r="L31"/>
  <c r="L32"/>
  <c r="J34"/>
  <c r="L34"/>
  <c r="J45"/>
  <c r="L45"/>
  <c r="J46"/>
  <c r="L46"/>
  <c r="J48"/>
  <c r="L48"/>
  <c r="J49"/>
  <c r="L49"/>
  <c r="J51"/>
  <c r="L51"/>
  <c r="J52"/>
  <c r="L52"/>
  <c r="J61"/>
  <c r="L61"/>
  <c r="J73"/>
  <c r="L73"/>
  <c r="J74"/>
  <c r="L74"/>
  <c r="J96"/>
  <c r="L96"/>
  <c r="J97"/>
  <c r="L97"/>
  <c r="J101"/>
  <c r="L101"/>
  <c r="J102"/>
  <c r="L102"/>
  <c r="J106"/>
  <c r="L106"/>
  <c r="J115"/>
  <c r="L115"/>
  <c r="J116"/>
  <c r="L116"/>
  <c r="J128"/>
  <c r="L128"/>
  <c r="J137"/>
  <c r="L137"/>
  <c r="J138"/>
  <c r="L138"/>
  <c r="J150"/>
  <c r="L150"/>
  <c r="J156"/>
  <c r="L156"/>
  <c r="J160"/>
  <c r="L160"/>
  <c r="J161"/>
  <c r="L161"/>
  <c r="J189"/>
  <c r="L189"/>
  <c r="J190"/>
  <c r="L190"/>
  <c r="J200"/>
  <c r="L200"/>
  <c r="J220"/>
  <c r="L220"/>
  <c r="J221"/>
  <c r="L221"/>
  <c r="J232"/>
  <c r="L232"/>
  <c r="J233"/>
  <c r="L233"/>
  <c r="J255"/>
  <c r="L255"/>
  <c r="J256"/>
  <c r="L256"/>
  <c r="J7" i="6"/>
  <c r="L7"/>
  <c r="J8"/>
  <c r="L8"/>
  <c r="J25"/>
  <c r="L25"/>
  <c r="J26"/>
  <c r="L26"/>
  <c r="J41"/>
  <c r="L41"/>
  <c r="J42"/>
  <c r="L42"/>
  <c r="J57"/>
  <c r="L57"/>
  <c r="J58"/>
  <c r="L58"/>
  <c r="J60"/>
  <c r="L60"/>
  <c r="J61"/>
  <c r="L61"/>
  <c r="J62"/>
  <c r="L62"/>
  <c r="J63"/>
  <c r="L63"/>
  <c r="J8" i="7"/>
  <c r="L8"/>
  <c r="J9"/>
  <c r="L9"/>
  <c r="J10"/>
  <c r="L10"/>
  <c r="J11"/>
  <c r="L11"/>
  <c r="J12"/>
  <c r="L12"/>
  <c r="J13"/>
  <c r="L13"/>
  <c r="J14"/>
  <c r="L14"/>
  <c r="J15"/>
  <c r="L15"/>
  <c r="J16"/>
  <c r="L16"/>
  <c r="J17"/>
  <c r="L17"/>
  <c r="J18"/>
  <c r="L18"/>
  <c r="J20"/>
  <c r="L20"/>
  <c r="J91"/>
  <c r="L91"/>
  <c r="J92"/>
  <c r="L92"/>
  <c r="J93"/>
  <c r="L93"/>
  <c r="J94"/>
  <c r="L94"/>
  <c r="J95"/>
  <c r="L95"/>
  <c r="J96"/>
  <c r="L96"/>
  <c r="J97"/>
  <c r="L97"/>
  <c r="J98"/>
  <c r="L98"/>
  <c r="J99"/>
  <c r="L99"/>
  <c r="J100"/>
  <c r="L100"/>
  <c r="J101"/>
  <c r="L101"/>
  <c r="J105"/>
  <c r="L105"/>
  <c r="J174" i="2"/>
  <c r="L174"/>
  <c r="J162"/>
  <c r="L162"/>
  <c r="J149"/>
  <c r="L149"/>
  <c r="J150"/>
  <c r="L150"/>
  <c r="J148"/>
  <c r="L148"/>
  <c r="J141"/>
  <c r="L141"/>
  <c r="J140"/>
  <c r="L140"/>
  <c r="J139"/>
  <c r="L139"/>
  <c r="J138"/>
  <c r="L138"/>
  <c r="J137"/>
  <c r="L137"/>
  <c r="J129"/>
  <c r="L129"/>
  <c r="J121"/>
  <c r="L121"/>
  <c r="J106"/>
  <c r="L106"/>
  <c r="J105"/>
  <c r="L105"/>
  <c r="J104"/>
  <c r="L104"/>
  <c r="J99"/>
  <c r="L99"/>
  <c r="J80"/>
  <c r="L80"/>
  <c r="J62"/>
  <c r="L62"/>
  <c r="J37"/>
  <c r="L37"/>
  <c r="J41"/>
  <c r="L41"/>
  <c r="J61" i="3"/>
  <c r="L61"/>
  <c r="J60"/>
  <c r="L60"/>
  <c r="J59"/>
  <c r="L59"/>
  <c r="J58"/>
  <c r="L58"/>
  <c r="J57"/>
  <c r="L57"/>
  <c r="J221"/>
  <c r="L221"/>
  <c r="J150"/>
  <c r="L150"/>
  <c r="J139"/>
  <c r="L139"/>
  <c r="J115"/>
  <c r="L115"/>
  <c r="J88"/>
  <c r="L88"/>
  <c r="J20"/>
  <c r="L20"/>
  <c r="L223"/>
  <c r="H19" i="8"/>
  <c r="J23" i="3"/>
  <c r="L23"/>
  <c r="J222" i="4"/>
  <c r="L222"/>
  <c r="J221"/>
  <c r="L221"/>
  <c r="J206"/>
  <c r="L206"/>
  <c r="J181"/>
  <c r="L181"/>
  <c r="J179"/>
  <c r="L179"/>
  <c r="J178"/>
  <c r="L178"/>
  <c r="J173"/>
  <c r="L173"/>
  <c r="J150"/>
  <c r="L150"/>
  <c r="J137"/>
  <c r="L137"/>
  <c r="J139"/>
  <c r="L139"/>
  <c r="J140"/>
  <c r="L140"/>
  <c r="J136"/>
  <c r="L136"/>
  <c r="J135"/>
  <c r="L135"/>
  <c r="J134"/>
  <c r="L134"/>
  <c r="J124"/>
  <c r="L124"/>
  <c r="J116"/>
  <c r="L116"/>
  <c r="J122"/>
  <c r="L122"/>
  <c r="J121"/>
  <c r="L121"/>
  <c r="J120"/>
  <c r="L120"/>
  <c r="J119"/>
  <c r="L119"/>
  <c r="J114"/>
  <c r="L114"/>
  <c r="J113"/>
  <c r="L113"/>
  <c r="J112"/>
  <c r="L112"/>
  <c r="J111"/>
  <c r="L111"/>
  <c r="J108"/>
  <c r="L108"/>
  <c r="J105"/>
  <c r="L105"/>
  <c r="J104"/>
  <c r="L104"/>
  <c r="J103"/>
  <c r="L103"/>
  <c r="J102"/>
  <c r="L102"/>
  <c r="J97"/>
  <c r="L97"/>
  <c r="J92"/>
  <c r="L92"/>
  <c r="J184"/>
  <c r="L184"/>
  <c r="J183"/>
  <c r="L183"/>
  <c r="J176"/>
  <c r="L176"/>
  <c r="J175"/>
  <c r="L175"/>
  <c r="J76"/>
  <c r="L76"/>
  <c r="J75"/>
  <c r="L75"/>
  <c r="J74"/>
  <c r="L74"/>
  <c r="J219"/>
  <c r="L219"/>
  <c r="J217"/>
  <c r="L217"/>
  <c r="J216"/>
  <c r="L216"/>
  <c r="J215"/>
  <c r="L215"/>
  <c r="J214"/>
  <c r="L214"/>
  <c r="J212"/>
  <c r="L212"/>
  <c r="J211"/>
  <c r="L211"/>
  <c r="J210"/>
  <c r="L210"/>
  <c r="J209"/>
  <c r="L209"/>
  <c r="J208"/>
  <c r="L208"/>
  <c r="J207"/>
  <c r="L207"/>
  <c r="J203"/>
  <c r="L203"/>
  <c r="J202"/>
  <c r="L202"/>
  <c r="J201"/>
  <c r="L201"/>
  <c r="J200"/>
  <c r="L200"/>
  <c r="J199"/>
  <c r="L199"/>
  <c r="J194"/>
  <c r="L194"/>
  <c r="J193"/>
  <c r="L193"/>
  <c r="J192"/>
  <c r="L192"/>
  <c r="J172"/>
  <c r="L172"/>
  <c r="J169"/>
  <c r="L169"/>
  <c r="J168"/>
  <c r="L168"/>
  <c r="J167"/>
  <c r="L167"/>
  <c r="J166"/>
  <c r="L166"/>
  <c r="J165"/>
  <c r="L165"/>
  <c r="J164"/>
  <c r="L164"/>
  <c r="J163"/>
  <c r="L163"/>
  <c r="J162"/>
  <c r="L162"/>
  <c r="J274" i="5"/>
  <c r="L274"/>
  <c r="J265"/>
  <c r="L265"/>
  <c r="J244"/>
  <c r="L244"/>
  <c r="J205"/>
  <c r="L205"/>
  <c r="J146"/>
  <c r="L146"/>
  <c r="J167"/>
  <c r="L167"/>
  <c r="J166"/>
  <c r="L166"/>
  <c r="J165"/>
  <c r="L165"/>
  <c r="J164"/>
  <c r="L164"/>
  <c r="J144"/>
  <c r="L144"/>
  <c r="J143"/>
  <c r="L143"/>
  <c r="J142"/>
  <c r="L142"/>
  <c r="J141"/>
  <c r="L141"/>
  <c r="J133"/>
  <c r="L133"/>
  <c r="J179"/>
  <c r="L179"/>
  <c r="J149"/>
  <c r="L149"/>
  <c r="J127"/>
  <c r="L127"/>
  <c r="J124"/>
  <c r="L124"/>
  <c r="J122"/>
  <c r="L122"/>
  <c r="J121"/>
  <c r="L121"/>
  <c r="J120"/>
  <c r="L120"/>
  <c r="J119"/>
  <c r="L119"/>
  <c r="J95"/>
  <c r="L95"/>
  <c r="J111"/>
  <c r="L111"/>
  <c r="J94"/>
  <c r="J105"/>
  <c r="L105"/>
  <c r="L94"/>
  <c r="J184"/>
  <c r="L184"/>
  <c r="J169"/>
  <c r="L169"/>
  <c r="J59"/>
  <c r="L59"/>
  <c r="J58"/>
  <c r="L58"/>
  <c r="J57"/>
  <c r="L57"/>
  <c r="J56"/>
  <c r="L56"/>
  <c r="J28"/>
  <c r="L28"/>
  <c r="J140" i="7"/>
  <c r="L140"/>
  <c r="J141"/>
  <c r="L141"/>
  <c r="J142"/>
  <c r="L142"/>
  <c r="J143"/>
  <c r="L143"/>
  <c r="J144"/>
  <c r="L144"/>
  <c r="J145"/>
  <c r="L145"/>
  <c r="L107" i="1"/>
  <c r="H23" i="8"/>
  <c r="L224" i="4"/>
  <c r="H17" i="8"/>
  <c r="L223" i="7"/>
  <c r="H11" i="8"/>
  <c r="H25" s="1"/>
  <c r="L65" i="6"/>
  <c r="H13" i="8"/>
  <c r="L180" i="2" l="1"/>
  <c r="H21" i="8" s="1"/>
  <c r="H29"/>
</calcChain>
</file>

<file path=xl/sharedStrings.xml><?xml version="1.0" encoding="utf-8"?>
<sst xmlns="http://schemas.openxmlformats.org/spreadsheetml/2006/main" count="5084" uniqueCount="1425">
  <si>
    <t>Se aplicará cuando la ejecución del relleno sea posterior a la del propio terraplén adyacente, como es el caso de obras ejecutadas en zanja, arriñonados especiales de tubos, trasdoses de estructuras de hormigón, etc..</t>
  </si>
  <si>
    <t>7.1.- Identificación de los materiales</t>
  </si>
  <si>
    <t>7.2.- Compactación</t>
  </si>
  <si>
    <t>Tongada</t>
  </si>
  <si>
    <t>8.- ZAHORRAS</t>
  </si>
  <si>
    <t>8.1.- Identificación del material</t>
  </si>
  <si>
    <t>Verificación planta de áridos</t>
  </si>
  <si>
    <t>Por planta</t>
  </si>
  <si>
    <t>Equivalente de arena de áridos</t>
  </si>
  <si>
    <t>UNE-EN 933-8</t>
  </si>
  <si>
    <t>Análisis granulométrico de zahorra</t>
  </si>
  <si>
    <t>UNE-EN  933-1</t>
  </si>
  <si>
    <t>Índice de lajas</t>
  </si>
  <si>
    <t>UNE-EN 933-3</t>
  </si>
  <si>
    <t>Porcentaje de partículas trituradas</t>
  </si>
  <si>
    <t>UNE-EN 933-5</t>
  </si>
  <si>
    <t>Coeficiente de Los Angeles</t>
  </si>
  <si>
    <t>UNE-EN 1097-2</t>
  </si>
  <si>
    <t>8.2.- Compactación</t>
  </si>
  <si>
    <t>9.- HORMIGÓN VIBRADO</t>
  </si>
  <si>
    <t>Pilotes</t>
  </si>
  <si>
    <t>Tm</t>
  </si>
  <si>
    <t>Tipo de acero</t>
  </si>
  <si>
    <t>Unión a tope</t>
  </si>
  <si>
    <t>Unidad de suministro</t>
  </si>
  <si>
    <t>UNE EN 12350-1;                                  UNE EN 12390-1,2,3,4</t>
  </si>
  <si>
    <t>Tm / Estructura</t>
  </si>
  <si>
    <t>m / Día</t>
  </si>
  <si>
    <t>Días</t>
  </si>
  <si>
    <t>Tipo / Fabrica</t>
  </si>
  <si>
    <t>TOTAL CAPÍTULO III…</t>
  </si>
  <si>
    <t>TOTAL CAPÍTULO IV…</t>
  </si>
  <si>
    <t>TOTAL CAPÍTULO V…</t>
  </si>
  <si>
    <t>TOTAL CAPÍTULO VI…</t>
  </si>
  <si>
    <t>TOTAL CAPÍTULO VII…</t>
  </si>
  <si>
    <t>Revisión:</t>
  </si>
  <si>
    <t>Fecha:</t>
  </si>
  <si>
    <t>OBRA:</t>
  </si>
  <si>
    <t xml:space="preserve">   IMPORTE DEL PLAN DE ENSAYOS DE RECEPCION DEL MOVIMIENTO DE TIERRAS…….</t>
  </si>
  <si>
    <t>Euros</t>
  </si>
  <si>
    <t xml:space="preserve">   IMPORTE DEL PLAN DE ENSAYOS DE RECEPCION DE LAS ESTRUCTURAS…….</t>
  </si>
  <si>
    <t>TOTAL PLAN DE ENSAYOS DE RECEPCION …</t>
  </si>
  <si>
    <t>TOTAL</t>
  </si>
  <si>
    <t xml:space="preserve">   IMPORTE DEL PLAN DE ENSAYOS DE RECEPCION DE IMPERMEABILIZACIÓN…….</t>
  </si>
  <si>
    <t xml:space="preserve">   IMPORTE DEL PLAN DE ENSAYOS DE RECEPCION DE CONDUCCIONES…….</t>
  </si>
  <si>
    <t xml:space="preserve">   IMPORTE DEL PLAN DE ENSAYOS DE RECEPCION DE LOS EDIFICIOS…….</t>
  </si>
  <si>
    <t xml:space="preserve">   IMPORTE DEL PLAN DE ENSAYOS DE RECEPCION DE LA URBANIZACIÓN…….</t>
  </si>
  <si>
    <t xml:space="preserve">   IMPORTE DEL PLAN DE ENSAYOS DE RECEPCION DEL CONROL DE EQUIPOS Y PUESTA EN MARCHA….</t>
  </si>
  <si>
    <t>Determinación de cabono total. Método gravimétrico después de combustión en corriente de oxígeno</t>
  </si>
  <si>
    <t>UNE 36312-4:89</t>
  </si>
  <si>
    <t>Tipo acero</t>
  </si>
  <si>
    <t>Determinación cuantitativa de fósforo</t>
  </si>
  <si>
    <t>UNE 7029</t>
  </si>
  <si>
    <t>Determinación cuantitativa de azufre</t>
  </si>
  <si>
    <t>UNE 7019</t>
  </si>
  <si>
    <t>Determinación de nitrógeno. Método espectofotométrico</t>
  </si>
  <si>
    <t>UNE 36317-1:85</t>
  </si>
  <si>
    <t>UNE EN ISO 7438</t>
  </si>
  <si>
    <t>Si hay perfiles o espesores diferentes se realizará al menos 1 determinación por tipo</t>
  </si>
  <si>
    <t>4.2.- Inspección previa a la soldadura</t>
  </si>
  <si>
    <t>4.3.- Control de las soldaduras</t>
  </si>
  <si>
    <t>Vano/20 Tm</t>
  </si>
  <si>
    <t>En soldaduras traccionadas</t>
  </si>
  <si>
    <t>5.- RELLENO CON MATERIAL GRANULAR (en trasdoses de estructuras)</t>
  </si>
  <si>
    <t>5.1.-Identificación de los materiales</t>
  </si>
  <si>
    <t>Ensayo de compactación.  Próctor modificado</t>
  </si>
  <si>
    <t>5.2.- Compactación</t>
  </si>
  <si>
    <t>ASTM D-3017 / ASTM D-2922</t>
  </si>
  <si>
    <t>6.- NEOPRENOS</t>
  </si>
  <si>
    <t>Certificado de control de fabricación y características</t>
  </si>
  <si>
    <t>Control dimensional</t>
  </si>
  <si>
    <t>Dureza Shore</t>
  </si>
  <si>
    <t>UNE-EN ISO 868</t>
  </si>
  <si>
    <t>7.- IMPERMEABILIZACIÓN DE TABLEROS MEDIANTE LÁMINAS BITUMINOSAS</t>
  </si>
  <si>
    <t>Tipoo/Procedencia</t>
  </si>
  <si>
    <t>UNE 104281</t>
  </si>
  <si>
    <t>UNE-EN 1848-1 / UNE-EN 1849-1</t>
  </si>
  <si>
    <t>Resistencia al calor y pérdida por calentamiento</t>
  </si>
  <si>
    <t>UNE-104281-6-3</t>
  </si>
  <si>
    <t>Plegabilidad</t>
  </si>
  <si>
    <t>UNE 104281-6-4</t>
  </si>
  <si>
    <t>Se realizará uno u otro ensayo en función del tipo de lámina</t>
  </si>
  <si>
    <t>Estabilidad dimensional</t>
  </si>
  <si>
    <t>UNE 104281-6-7</t>
  </si>
  <si>
    <t>Determinación de la absorción de agua</t>
  </si>
  <si>
    <t>UNE 104281-6-11</t>
  </si>
  <si>
    <t>Resistencia a tracción</t>
  </si>
  <si>
    <t>UNE-EN 12311-1</t>
  </si>
  <si>
    <t>8.- ELEMENTOS PREFABRICADOS DE HORMIGÓN PARA ESTRUCTURAS</t>
  </si>
  <si>
    <t>8.1.- Vigas, pilas, dinteles, marcos, arcos y otros elementos estructurales</t>
  </si>
  <si>
    <t xml:space="preserve">8.1.1.- Control de fabricación en planta </t>
  </si>
  <si>
    <t xml:space="preserve">Si el producto posee Sello de Calidad, se podrá eximir, a juicio del Director de Obra, de la realización de los ensayos de Control de Producción. </t>
  </si>
  <si>
    <t>UNE EN 12350-1;                UNE EN12390-1,2,3,4</t>
  </si>
  <si>
    <r>
      <t>En control de producción, si el volumen de hormigón es superior a 300 m</t>
    </r>
    <r>
      <rPr>
        <vertAlign val="superscript"/>
        <sz val="9"/>
        <rFont val="NewsGotT"/>
      </rPr>
      <t>3</t>
    </r>
    <r>
      <rPr>
        <sz val="9"/>
        <rFont val="NewsGotT"/>
      </rPr>
      <t xml:space="preserve"> por día se incrementará en una toma diaría más.</t>
    </r>
  </si>
  <si>
    <t>8.2.- Elementos para encofrado o prelosa en tableros</t>
  </si>
  <si>
    <t>Características geométricas y de armaduras de prelosa</t>
  </si>
  <si>
    <t>Artículo 91.5.3.4 EHE-08</t>
  </si>
  <si>
    <t>8.3.- Impostas y barreras rígidas</t>
  </si>
  <si>
    <t xml:space="preserve">8.3.1.- Control de fabricación en planta </t>
  </si>
  <si>
    <t>9.- BARANDILLAS Y OTROS ELEMENTOS AUXILIARES METÁLICOS</t>
  </si>
  <si>
    <t>9.1.- Identificación de los elementos metálicos y su protección</t>
  </si>
  <si>
    <t xml:space="preserve">Espesor  de la chapa de acero </t>
  </si>
  <si>
    <t xml:space="preserve">UNE 135312 </t>
  </si>
  <si>
    <t>Calidad del galvanizado (Continuidad método Preece)</t>
  </si>
  <si>
    <t>UNE 7183</t>
  </si>
  <si>
    <t>Espesor del galvanizado (Método magnético)</t>
  </si>
  <si>
    <t>UNE-EN ISO 2178</t>
  </si>
  <si>
    <t>9.2.- Identificación de las pinturas</t>
  </si>
  <si>
    <t>10.- PRUEBAS DE CARGA EN ESTRUCTURAS</t>
  </si>
  <si>
    <t>Prueba de carga estructura</t>
  </si>
  <si>
    <t>Recomendaciones para la realización de pruebas de carga (Ministerio de Fomento)</t>
  </si>
  <si>
    <t>PROYECTO DE PRUEBA DE CARGA</t>
  </si>
  <si>
    <t>VANO</t>
  </si>
  <si>
    <t>Salvo reducciones de la Instrucción</t>
  </si>
  <si>
    <t>11.- HORMIGÓN AUTOCOMPACTANTE</t>
  </si>
  <si>
    <t>11.1.- Ensayos previos de dosificación del hormigón</t>
  </si>
  <si>
    <t>UNE EN 12350-1;
UNE EN 12390-1,2,3,4</t>
  </si>
  <si>
    <t>PLIEGO PROYECTO / EHE-08/Pliego GIASA</t>
  </si>
  <si>
    <t>No serán necesarios estos ensayos si se tiene documentada experiencias anteriores de su empleo en otras obras con los mismos materiales y dosificación.                 Las probetas para resistencia a compresión se fabricarán por vertido simple, de una sola vez y sin compactación</t>
  </si>
  <si>
    <t xml:space="preserve"> Caracterización de la fluidez. Ensayo del escurrimiento</t>
  </si>
  <si>
    <t>UNE 83361:2007</t>
  </si>
  <si>
    <t>Determinación del tiempo de flujo. Ensayo del embudo en V.</t>
  </si>
  <si>
    <t>UNE 83364:2007</t>
  </si>
  <si>
    <t>Caracterización de la fluidez en presencia de barras. Método de la caja en L</t>
  </si>
  <si>
    <t>UNE 83363:2007</t>
  </si>
  <si>
    <t>Caracterización de la fluidez en presencia de barras. Ensayo de escurrimiento con el anillo japonés.</t>
  </si>
  <si>
    <t>UNE 83362:2007</t>
  </si>
  <si>
    <t>11.2.- Ensayos característicos</t>
  </si>
  <si>
    <t>11.2.1.- Ensayos característicos de resistencia</t>
  </si>
  <si>
    <t>Determinación del tiempo abierto</t>
  </si>
  <si>
    <t>EHE- Anejo 17</t>
  </si>
  <si>
    <t>UNE EN 12350-1;  
UNE EN 12390-1,2,3,4</t>
  </si>
  <si>
    <t xml:space="preserve">En caso de que el Certificado de Dosificación tenga una antigüedad menor de seis meses no será necesaria la realización de estos ensayos.                                                             Se fabricarán tres series de cuatro probetas. Dos probetas para resistencia a compresión y dos para la penetración de agua bajo presión.                                                                                              ** En caso de hormigón en ambiente I, IIa, IIb o sin clase específica no sera necesario el ensayo de penetración de agua bajo presión </t>
  </si>
  <si>
    <t>Caracterización de la fluidez. Ensayo del escurrimiento</t>
  </si>
  <si>
    <t>Las probetas para resistencia a compresión se fabricarán por vertido simple, de una sola vez y sin compactación</t>
  </si>
  <si>
    <t>Camión o unidad de suministro</t>
  </si>
  <si>
    <t>Sólo se realizará si se trata de un hormigón densamente armado o pretensado</t>
  </si>
  <si>
    <t>CAPÍTULO III: CONDUCCIONES</t>
  </si>
  <si>
    <t>Para el control de los materiales de los distintos tipos de conducción, en aquellas características en que no se prevea la realización de ensayos de recepción, se exigirá la entrega del correspondiente certificado acreditativo de calidad del producto, y en caso de no tenerlos, los certificados de los ensayos completos.</t>
  </si>
  <si>
    <t>Las pruebas de funcionamiento de las conducciones se realizarán de manera conjunta con el contratista, en cumplimiento de los P.P.T.G. Del M.O.P.U.. El equipo de control de recepción aportará a dichas pruebas los medios de medida calibrados y realizará la supervisión de las condiciones de ensayo. Todos los medios auxiliares serán de cuenta del contratista con cargo al control de producción.</t>
  </si>
  <si>
    <t>1.- MOVIMIENTO DE TIERRAS PARA ZANJAS</t>
  </si>
  <si>
    <t>1.1.- Identificación del material de fondo de la zanja. Caracterización del Terreno Natural Subyacente. (T.N.S.)</t>
  </si>
  <si>
    <t xml:space="preserve">Pliego proyecto </t>
  </si>
  <si>
    <t>500 m / Tipo material</t>
  </si>
  <si>
    <t>UNE-103601</t>
  </si>
  <si>
    <t>1.2.- Identificación de los materiales de relleno (de excavación o de aportación)</t>
  </si>
  <si>
    <t>UNE 103103-103104</t>
  </si>
  <si>
    <t xml:space="preserve">Contenido de sulfatos </t>
  </si>
  <si>
    <t>Pliego proyecto / EHE-08</t>
  </si>
  <si>
    <t>Para tubos de hormigón y acero</t>
  </si>
  <si>
    <t>Los metros se refieren a metros de soldaduras</t>
  </si>
  <si>
    <t>Cuando se repita habitualmente que tres muestras presenten un contenido en E. coli igual o superior a 1000 ufc/100ml</t>
  </si>
  <si>
    <t>Espesor de acabado resina</t>
  </si>
  <si>
    <t>4.1.4.- Revestimiento interior</t>
  </si>
  <si>
    <t>Resistencia mortero</t>
  </si>
  <si>
    <t>Espesor mortero</t>
  </si>
  <si>
    <t>Aspecto superficial</t>
  </si>
  <si>
    <t>4.2.- Pruebas de la tubería colocada en zanja</t>
  </si>
  <si>
    <t>Presión interior</t>
  </si>
  <si>
    <t>P.P.T.G.T.A.A.</t>
  </si>
  <si>
    <t>Se probará el 100 % de la red</t>
  </si>
  <si>
    <t>Estanqueidad</t>
  </si>
  <si>
    <t>5.- TUBOS DE ACERO</t>
  </si>
  <si>
    <t>5.1.- Características del material</t>
  </si>
  <si>
    <t>5.1.1.- Acero</t>
  </si>
  <si>
    <t>UNE EN 7475</t>
  </si>
  <si>
    <t>Colada</t>
  </si>
  <si>
    <t>UNE EN 10002</t>
  </si>
  <si>
    <t>Carbono</t>
  </si>
  <si>
    <t>UNE 7014</t>
  </si>
  <si>
    <t>Fósforo</t>
  </si>
  <si>
    <t>Azufre</t>
  </si>
  <si>
    <t>5.1.2.- Tubos (en fábrica o antes de su colocación)</t>
  </si>
  <si>
    <t>Tracción unión soldada</t>
  </si>
  <si>
    <t>UNE EN 895</t>
  </si>
  <si>
    <t>Plegado unión soldada</t>
  </si>
  <si>
    <t>UNE EN 910</t>
  </si>
  <si>
    <t>Rotura presión hidráulica</t>
  </si>
  <si>
    <t>5.1.3.- Revestimiento exterior</t>
  </si>
  <si>
    <t>Espesor</t>
  </si>
  <si>
    <t>5.1.4.- Revestimiento interior</t>
  </si>
  <si>
    <t>5.2.- Pruebas de la tubería colocada en zanja</t>
  </si>
  <si>
    <t>UNE EN 571</t>
  </si>
  <si>
    <t>100 % de la red</t>
  </si>
  <si>
    <t>10 % de la red</t>
  </si>
  <si>
    <t>6.- TUBOS DE HORMIGÓN EN MASA Y OVOIDES</t>
  </si>
  <si>
    <t>6.1.- Características del material</t>
  </si>
  <si>
    <t>6.1.1.- Hormigón</t>
  </si>
  <si>
    <t>6.1.2.- Tubos (en fábrica o antes de su colocación)</t>
  </si>
  <si>
    <t>Pliego de proyecto / P.P.T.G.T.S.P.</t>
  </si>
  <si>
    <t>Características geométricas de los tubos</t>
  </si>
  <si>
    <t>UNE EN 1916</t>
  </si>
  <si>
    <t>500 Tubos</t>
  </si>
  <si>
    <t>Flexión longitudinal</t>
  </si>
  <si>
    <t>3102</t>
  </si>
  <si>
    <t>Sólo en obras con más de 500 m por diámetro</t>
  </si>
  <si>
    <t>6.2.- Pruebas de la tubería colocada en zanja</t>
  </si>
  <si>
    <t>Prueba por tramos</t>
  </si>
  <si>
    <t>P.P.T.G.S.P.</t>
  </si>
  <si>
    <t>Red</t>
  </si>
  <si>
    <t>7.- TUBOS DE HORMIGÓN ARMADO PARA SANEAMIENTO</t>
  </si>
  <si>
    <t>7.1.- Características del material</t>
  </si>
  <si>
    <t>7.1.1.- Hormigón</t>
  </si>
  <si>
    <t>7.1.2.- Acero</t>
  </si>
  <si>
    <t>7.1.2.1.- Control documental</t>
  </si>
  <si>
    <t>7.1.2.2.- Ensayos</t>
  </si>
  <si>
    <t>7.1.3.- Tubos (en fábrica o antes de su colocación)</t>
  </si>
  <si>
    <t>3100</t>
  </si>
  <si>
    <t>7.2.- Pruebas de la tubería colocada en zanja</t>
  </si>
  <si>
    <t xml:space="preserve"> P.P.T.G.T.S.P.</t>
  </si>
  <si>
    <t>8.- TUBOS DE HORMIGÓN ARMADO O PRETENSADO PARA ABASTECIMIENTO</t>
  </si>
  <si>
    <t>8.1.- Características del material</t>
  </si>
  <si>
    <t>8.1.1.- Hormigón</t>
  </si>
  <si>
    <t>8.1.2.- Acero</t>
  </si>
  <si>
    <t>8.1.2.1.- Control documental</t>
  </si>
  <si>
    <t>8.1.2.2.- Ensayos</t>
  </si>
  <si>
    <t>8.1.3.- Tubos (en fábrica o antes de su colocación)</t>
  </si>
  <si>
    <t>8.2.- Pruebas de la tubería colocada en zanja</t>
  </si>
  <si>
    <t>9.- TUBOS DE HORMIGÓN ARMADO O PRETENSADO CON CAMISA DE CHAPA</t>
  </si>
  <si>
    <t>9.1.- Características del material</t>
  </si>
  <si>
    <t>9.1.1.- Hormigón</t>
  </si>
  <si>
    <t>9.1.2.- Acero</t>
  </si>
  <si>
    <t>9.1.2.1.- Control documental</t>
  </si>
  <si>
    <t>9.1.2.2.- Ensayos</t>
  </si>
  <si>
    <t>9.1.3.- Chapa</t>
  </si>
  <si>
    <t>Certificado del material</t>
  </si>
  <si>
    <t>9.1.4.- Soldaduras</t>
  </si>
  <si>
    <t>Certificado homologación soldadores y equipo</t>
  </si>
  <si>
    <t>UNE-EN ISO 15609</t>
  </si>
  <si>
    <t>Ensayo radiográfico sobre soldaduras</t>
  </si>
  <si>
    <t>UNE EN 1435</t>
  </si>
  <si>
    <t>9.1.5.- Tubos (en fábrica o antes de su colocación)</t>
  </si>
  <si>
    <t>Presión hidráulica interior</t>
  </si>
  <si>
    <t>9.2.- Pruebas de la tubería colocada en zanja</t>
  </si>
  <si>
    <t>10.- TUBOS DE P.V.C. PARA SANEAMIENTO</t>
  </si>
  <si>
    <t>10.1.- Características del material</t>
  </si>
  <si>
    <t>10.1.1.- P.V.C.</t>
  </si>
  <si>
    <t>Comportamiento al calor</t>
  </si>
  <si>
    <t>UNE EN 1401-1 / 1456-1</t>
  </si>
  <si>
    <t>Pliego deproyecto/P.P.T.G.T.S.P.</t>
  </si>
  <si>
    <t>Tipo/Diámetro</t>
  </si>
  <si>
    <t>Coeficiente de dilatación</t>
  </si>
  <si>
    <t>Temperatura de reblandecimiento</t>
  </si>
  <si>
    <t>Opacidad</t>
  </si>
  <si>
    <t>10.1.2.- Tubos (en fábrica o antes de su colocación)</t>
  </si>
  <si>
    <t>Resistencia mecánica (al impacto)</t>
  </si>
  <si>
    <t>10.2.- Pruebas de la tubería colocada en zanja</t>
  </si>
  <si>
    <t>P.P.T.G.T.S.P.</t>
  </si>
  <si>
    <t>14.1.- Características del material</t>
  </si>
  <si>
    <t>Pliego deproyecto/P.P.T.G.T.A.A.</t>
  </si>
  <si>
    <t>14.1.2.- Tubos (en fábrica o antes de su colocación)</t>
  </si>
  <si>
    <t>14.2.- Pruebas de la tubería colocada en zanja</t>
  </si>
  <si>
    <t>15.1.- Características del material</t>
  </si>
  <si>
    <t>Alargamiento en rotura</t>
  </si>
  <si>
    <t>UNE EN 12201-2</t>
  </si>
  <si>
    <t>Pliego de proyecto/P.P.T.G.T.A.A.</t>
  </si>
  <si>
    <t>Rotura a tracción</t>
  </si>
  <si>
    <t>Índice de fluidez</t>
  </si>
  <si>
    <t>15.2.- Pruebas de la tubería colocada en zanja</t>
  </si>
  <si>
    <t>Resistencia a la tracción</t>
  </si>
  <si>
    <t>UNE EN 13244</t>
  </si>
  <si>
    <t>Pliego de proyecto/P.P.T.G.T.S.P.</t>
  </si>
  <si>
    <t>16.2.- Pruebas de la tubería colocada en zanja</t>
  </si>
  <si>
    <t>18.1.- Características del material</t>
  </si>
  <si>
    <t>UNE EN 1796</t>
  </si>
  <si>
    <t xml:space="preserve">Flexión </t>
  </si>
  <si>
    <t>Rigidez circunferencial</t>
  </si>
  <si>
    <t>Prueba de presión</t>
  </si>
  <si>
    <t>Dureza</t>
  </si>
  <si>
    <t>UNE EN 681</t>
  </si>
  <si>
    <t>Pliego de proyecto/UNE-EN 681-1</t>
  </si>
  <si>
    <t>Resistencia a la tracción y alargamiento rotura</t>
  </si>
  <si>
    <t>Deformación remanente por compresión</t>
  </si>
  <si>
    <t>Resistencia de las soldaduras</t>
  </si>
  <si>
    <t>Estanquidad de la unión con deflexión angular</t>
  </si>
  <si>
    <t>UNE EN 916</t>
  </si>
  <si>
    <t>Pliego de proyecto /UNE EN 1916</t>
  </si>
  <si>
    <t>Estanquidad de la unión bajo esfuerzo cortante</t>
  </si>
  <si>
    <t>UNE EN ISO 3678</t>
  </si>
  <si>
    <t>Pliego de proyecto</t>
  </si>
  <si>
    <t>UNE EN ISO 2811</t>
  </si>
  <si>
    <t>UNE EN ISO 3251</t>
  </si>
  <si>
    <t xml:space="preserve">CAPÍTULO II: IMPERMEABILIZACIÓN DE  CANALES, EMBALSES, PRESAS Y DEPÓSITOS </t>
  </si>
  <si>
    <t>1.- BARRERAS GEOSINTÉTICAS POLIMÉRICAS PARA CANALES, EMBALSES Y PRESAS.</t>
  </si>
  <si>
    <t>UNE-EN 13361                             UNE-EN 13362</t>
  </si>
  <si>
    <t>PLIEGO PROYECTO                                                                                                     MARCADO CE                                       UNE-EN 13361 / UNE-EN 13362</t>
  </si>
  <si>
    <t>Adicionalmente se exigirá Certificado de idoneidad para contacto con agua de consumo, si este es su uso                                    (indicado por R.D. 140/2003)</t>
  </si>
  <si>
    <t>UNE-EN 1849-2</t>
  </si>
  <si>
    <t>Masa por unidad de superfície</t>
  </si>
  <si>
    <t>Permeabilidad al agua</t>
  </si>
  <si>
    <t>UNE-EN 14150</t>
  </si>
  <si>
    <t>Certificado fabricante</t>
  </si>
  <si>
    <t>Resistencia a la tracción  y alargamiento</t>
  </si>
  <si>
    <t>UNE-EN ISO 527-1, 2, 3, 4 y 5</t>
  </si>
  <si>
    <t>Punzonamiento estático</t>
  </si>
  <si>
    <t>UNE-EN ISO 12236</t>
  </si>
  <si>
    <t>Resistencia al desgarro</t>
  </si>
  <si>
    <t xml:space="preserve">UNE-EN 12310-2 </t>
  </si>
  <si>
    <t>Solo para aplicaciones sobre pendientes o superficies inclinadas o cuando esten sometidas a esfuerzos mecánicos</t>
  </si>
  <si>
    <t>Fricción, cizallamiento directo</t>
  </si>
  <si>
    <t>UNE-EN ISO 12957-1</t>
  </si>
  <si>
    <t>Solo para aplicaciones en las que se puedan producir  movimientos diferenciales  (pendientes y determinados dispositivos de anclaje)</t>
  </si>
  <si>
    <t>Fricción, plano inclinado</t>
  </si>
  <si>
    <t>UNE-EN ISO 12957-2</t>
  </si>
  <si>
    <t>Comportamiento a bajas temperaturas (plegado)</t>
  </si>
  <si>
    <t>UNE-EN 495-5</t>
  </si>
  <si>
    <t>UNE-EN-ISO 10545-14</t>
  </si>
  <si>
    <t>15.4.- Anclajes</t>
  </si>
  <si>
    <t>GUIA DITE</t>
  </si>
  <si>
    <t>Sólo para aplacados de piedra natural y artificial</t>
  </si>
  <si>
    <t>16.- SOLADOS</t>
  </si>
  <si>
    <t>16.1.- Baldosas de piedra natural</t>
  </si>
  <si>
    <t>UNE-EN 1341</t>
  </si>
  <si>
    <t>Resistencia al deslizamiento</t>
  </si>
  <si>
    <t>Resistencia a la abrasión</t>
  </si>
  <si>
    <t>16.2.- Baldosas cerámicas</t>
  </si>
  <si>
    <t>UNE-EN-ISO 10545-6/7</t>
  </si>
  <si>
    <t>Resistencia al cuarteo</t>
  </si>
  <si>
    <t>UNE-EN-ISO 10545-11</t>
  </si>
  <si>
    <t>UNE-EN 10545-5</t>
  </si>
  <si>
    <t>16.3.- Baldosas hidráulicas y terrazos</t>
  </si>
  <si>
    <t>UNE-EN 13748-1/2</t>
  </si>
  <si>
    <t>Desgaste por abrasión</t>
  </si>
  <si>
    <t>16.4.- Solados sintéticos</t>
  </si>
  <si>
    <t>16.4.1.- Baldosas</t>
  </si>
  <si>
    <t>Certificado de Calidad o D.I.T. del producto</t>
  </si>
  <si>
    <t>16.4.2.- Adhesivo</t>
  </si>
  <si>
    <t>17.- TRATAMIENTO DE SOLERAS</t>
  </si>
  <si>
    <t>17.1.- Características de los materiales (epoxi, poliuretano, áridos silíceos, corindón)</t>
  </si>
  <si>
    <t>Pastas autonivelantes</t>
  </si>
  <si>
    <t>UNE-EN  13813</t>
  </si>
  <si>
    <t>17.2.- Pruebas en obra</t>
  </si>
  <si>
    <r>
      <t>m</t>
    </r>
    <r>
      <rPr>
        <vertAlign val="superscript"/>
        <sz val="9"/>
        <rFont val="NewsGotT"/>
      </rPr>
      <t>2</t>
    </r>
  </si>
  <si>
    <t>1.- MOVIMIENTO DE TIERRAS</t>
  </si>
  <si>
    <t>En el caso de las unidades de obra correspondientes a los apartados 2, 4, 5, 7, 8 y 9, se redactará el Plan de Control según indicaciones de la Dirección de Obra, tomando como referencia las Recomendaciones específicas para Control de Calidad de Obras Lineales</t>
  </si>
  <si>
    <r>
      <t>m</t>
    </r>
    <r>
      <rPr>
        <vertAlign val="superscript"/>
        <sz val="9"/>
        <rFont val="NewsGotT"/>
      </rPr>
      <t>3</t>
    </r>
  </si>
  <si>
    <r>
      <t>Jornada/400m</t>
    </r>
    <r>
      <rPr>
        <vertAlign val="superscript"/>
        <sz val="9"/>
        <rFont val="NewsGotT"/>
      </rPr>
      <t>2</t>
    </r>
  </si>
  <si>
    <t>Jornada/depósito</t>
  </si>
  <si>
    <t>Jornada/Balsa</t>
  </si>
  <si>
    <t>TOTAL CAPÍTULO I…</t>
  </si>
  <si>
    <t>TOTAL CAPÍTULO II…</t>
  </si>
  <si>
    <t>ml</t>
  </si>
  <si>
    <t>Uds.</t>
  </si>
  <si>
    <t>Adhesión al hormigón a la edad de 28 días</t>
  </si>
  <si>
    <t>UNE-EN 1542</t>
  </si>
  <si>
    <t>5.- CONTROL DE LA UNIDAD TERMINADA.</t>
  </si>
  <si>
    <t>Jornada de tácnico para comprobación de soldaduras de canal central  mediante pruebas de estanqueidad por presión de aire</t>
  </si>
  <si>
    <t>Soldaduras</t>
  </si>
  <si>
    <t>Jornada de técnico para comprobación de soldadura por extrusión mediante el método de la campana de vacío o método del chispómetro</t>
  </si>
  <si>
    <t>Jornada de técnico para la supervisión de prueba de estanqueidad de elemento terminado mediante tecnología electrica de detección de fugas</t>
  </si>
  <si>
    <t>Balsa</t>
  </si>
  <si>
    <t>Jornada de técnico para la supervisión de prueba de estanqueidad en depósitos</t>
  </si>
  <si>
    <t>Depósito</t>
  </si>
  <si>
    <t>CAPÍTULO I: MOVIMIENTO DE TIERRAS</t>
  </si>
  <si>
    <t>PLIEGO PROYECTO / ICAFIR</t>
  </si>
  <si>
    <t>Por elemento y tipo de suelo</t>
  </si>
  <si>
    <t>Se dividirá la obra en al menos 4 lotes diferentes y se realizará como mínimo 1 ensayo por estrato diferente en profundidad no inferior a 2m</t>
  </si>
  <si>
    <t>UNE 103103                  UNE 103104</t>
  </si>
  <si>
    <t xml:space="preserve">Ensayo de colpaso en suelos </t>
  </si>
  <si>
    <t xml:space="preserve"> Para suelos tolerables y/o si el contenido  en yeso &gt;2%.  También en suelos susceptibles de colapso (monogranulares, etc)</t>
  </si>
  <si>
    <t xml:space="preserve"> Si sales solubles  &gt;1%</t>
  </si>
  <si>
    <t xml:space="preserve"> En el caso de hinchamiento libre en edómetro &gt; 3%</t>
  </si>
  <si>
    <t>PLIEGO PROYECTO / R.C.C.O.C.</t>
  </si>
  <si>
    <t>Se realizarán, al menos, cinco mediciones por visita</t>
  </si>
  <si>
    <t>1.3.- Comprobación en desmontes</t>
  </si>
  <si>
    <t>A disposición de Dirección de Obra para verificación, en su caso, de otras características geotécnicas del proyecto.</t>
  </si>
  <si>
    <t xml:space="preserve">Ensayo de corte directo en suelos (sin consolidar y sin drenaje) </t>
  </si>
  <si>
    <t>UNE 103401</t>
  </si>
  <si>
    <t>2.- ESTABILIZACIÓN DE SUELOS CON CAL O CEMENTO</t>
  </si>
  <si>
    <t>2.1.- Identificación del suelo a estabilizar (cuando sea de adición, no estabilización del terreno natural, en cuyo caso ya está ensayado en el apartado 1.1)</t>
  </si>
  <si>
    <t>PLIEGO PROYECTO / RECOMENDACIONES SUELOS-CAL GIASA</t>
  </si>
  <si>
    <r>
      <t>10.000 m</t>
    </r>
    <r>
      <rPr>
        <vertAlign val="superscript"/>
        <sz val="9"/>
        <rFont val="NewsGotT"/>
      </rPr>
      <t xml:space="preserve">3  </t>
    </r>
    <r>
      <rPr>
        <sz val="9"/>
        <rFont val="NewsGotT"/>
      </rPr>
      <t>*</t>
    </r>
  </si>
  <si>
    <r>
      <t>* Cada 5.000m</t>
    </r>
    <r>
      <rPr>
        <vertAlign val="superscript"/>
        <sz val="9"/>
        <rFont val="NewsGotT"/>
      </rPr>
      <t>3</t>
    </r>
    <r>
      <rPr>
        <sz val="9"/>
        <rFont val="NewsGotT"/>
      </rPr>
      <t xml:space="preserve"> para las capas de asiento de firme.                                       ** En el caso de detectarse la presencia de sulfatos solubles, este parámetro se analizará cada 5.000m</t>
    </r>
    <r>
      <rPr>
        <vertAlign val="superscript"/>
        <sz val="9"/>
        <rFont val="NewsGotT"/>
      </rPr>
      <t>3</t>
    </r>
  </si>
  <si>
    <t>UNE 103103               UNE 103104</t>
  </si>
  <si>
    <r>
      <t>10.000 m</t>
    </r>
    <r>
      <rPr>
        <vertAlign val="superscript"/>
        <sz val="9"/>
        <rFont val="NewsGotT"/>
      </rPr>
      <t>3</t>
    </r>
    <r>
      <rPr>
        <sz val="9"/>
        <rFont val="NewsGotT"/>
      </rPr>
      <t xml:space="preserve">  *</t>
    </r>
  </si>
  <si>
    <t>Contenido de sulfatos solubles en suelos</t>
  </si>
  <si>
    <t>UNE 103201</t>
  </si>
  <si>
    <r>
      <t>10.000 m</t>
    </r>
    <r>
      <rPr>
        <vertAlign val="superscript"/>
        <sz val="9"/>
        <rFont val="NewsGotT"/>
      </rPr>
      <t xml:space="preserve">3  </t>
    </r>
    <r>
      <rPr>
        <sz val="9"/>
        <rFont val="NewsGotT"/>
      </rPr>
      <t>**</t>
    </r>
  </si>
  <si>
    <r>
      <t>10.000 m</t>
    </r>
    <r>
      <rPr>
        <vertAlign val="superscript"/>
        <sz val="9"/>
        <rFont val="NewsGotT"/>
      </rPr>
      <t>3</t>
    </r>
    <r>
      <rPr>
        <sz val="9"/>
        <rFont val="NewsGotT"/>
      </rPr>
      <t xml:space="preserve">  </t>
    </r>
  </si>
  <si>
    <t xml:space="preserve">Ensayo de hinchamiento libre en edómetro </t>
  </si>
  <si>
    <r>
      <t>20.000 m</t>
    </r>
    <r>
      <rPr>
        <vertAlign val="superscript"/>
        <sz val="9"/>
        <rFont val="NewsGotT"/>
      </rPr>
      <t>3</t>
    </r>
  </si>
  <si>
    <t>UNE146508 EX</t>
  </si>
  <si>
    <t>Tipo / Suelo</t>
  </si>
  <si>
    <t>En el caso de suelo a estabilizar con cemento y se sospeche pueda presentar algún tipo de reactividad.  Se realizará una u otra en función del tipo de suelo.</t>
  </si>
  <si>
    <t>2.2.- Identificación de los materiales de adición</t>
  </si>
  <si>
    <t>2.2.1.- Cal</t>
  </si>
  <si>
    <t>Origen</t>
  </si>
  <si>
    <r>
      <t>Análisis químico de la cal (al menos: MgO, CaO, SO</t>
    </r>
    <r>
      <rPr>
        <vertAlign val="subscript"/>
        <sz val="9"/>
        <rFont val="NewsGotT"/>
      </rPr>
      <t>3</t>
    </r>
    <r>
      <rPr>
        <sz val="9"/>
        <rFont val="NewsGotT"/>
      </rPr>
      <t xml:space="preserve"> , CO</t>
    </r>
    <r>
      <rPr>
        <vertAlign val="subscript"/>
        <sz val="9"/>
        <rFont val="NewsGotT"/>
      </rPr>
      <t xml:space="preserve">2   </t>
    </r>
    <r>
      <rPr>
        <sz val="9"/>
        <rFont val="NewsGotT"/>
      </rPr>
      <t xml:space="preserve">y H2O libre) </t>
    </r>
  </si>
  <si>
    <t>UNE-EN 459-2</t>
  </si>
  <si>
    <t>Tipo / Mes</t>
  </si>
  <si>
    <t xml:space="preserve"> También  pérdida por calcinación para cales hidratadas (S)    </t>
  </si>
  <si>
    <t xml:space="preserve">Estabilidad de volumen en cales </t>
  </si>
  <si>
    <t xml:space="preserve"> Cuando: 5% &lt;MgO&lt; 7%  en cales tipo CL90 y CL80 </t>
  </si>
  <si>
    <t>Finura de molido de la cal</t>
  </si>
  <si>
    <t xml:space="preserve">Reactividad de la cal  </t>
  </si>
  <si>
    <t>UNE 80502                UNE-EN 459-2</t>
  </si>
  <si>
    <t>Solo para cales vivas (Q)</t>
  </si>
  <si>
    <t>2.2.2.- Cemento</t>
  </si>
  <si>
    <t>2.2.3.- Agua</t>
  </si>
  <si>
    <t>2.3.- Dosificación de la mezcla</t>
  </si>
  <si>
    <t xml:space="preserve">Fórmula de trabajo para estabilización de suelo con cal  </t>
  </si>
  <si>
    <t>Según punto 4 de: Recomendaciones suelos-cal. GIASA</t>
  </si>
  <si>
    <t xml:space="preserve">Con al menos 3 porcentajes distintos de cal o cemento.                                                                                                        </t>
  </si>
  <si>
    <t xml:space="preserve">Fórmula de trabajo para estabilización de suelo con cemento  </t>
  </si>
  <si>
    <t>Según punto 512.5.1 de ORDEN FOM/891/2004, de 1 de  Marzo de 2004</t>
  </si>
  <si>
    <t xml:space="preserve">Plazo de trabajabilidad  </t>
  </si>
  <si>
    <t>UNE 41240</t>
  </si>
  <si>
    <t>Solo para estabilización de suelo con cemento</t>
  </si>
  <si>
    <t>2.4.- Control de ejecución (suelo estabilizado con cal )</t>
  </si>
  <si>
    <r>
      <t>5.000m</t>
    </r>
    <r>
      <rPr>
        <vertAlign val="superscript"/>
        <sz val="9"/>
        <rFont val="NewsGotT"/>
      </rPr>
      <t xml:space="preserve">3 </t>
    </r>
    <r>
      <rPr>
        <sz val="9"/>
        <rFont val="NewsGotT"/>
      </rPr>
      <t>/ Día *</t>
    </r>
  </si>
  <si>
    <t xml:space="preserve"> * Cada 1.000 m3 o 2 /día para capas de asiento de firme.                                                                                                                                                                      **Los ensayos de pH y contenido en cal se realizarán sobre muestras tomadas en un mismo punto y a dos profundidades (una muestra en la mitad superior de la capa y otra en la mitad inferior de la capa)                                                                                     </t>
  </si>
  <si>
    <t>Eficacia de disgregación. (Antes de estabilización)</t>
  </si>
  <si>
    <t>pH en suelos</t>
  </si>
  <si>
    <t>UNE 77305</t>
  </si>
  <si>
    <t>Contenido en cal del suelo estabilizado</t>
  </si>
  <si>
    <t>Según anejo nº 3 de "Verificación de inicio de unidad de obra: Estabilización de suelo con cal"</t>
  </si>
  <si>
    <t xml:space="preserve">Determinación del Índice C.B.R., a 1, 4 y 7 días  </t>
  </si>
  <si>
    <r>
      <t>10.000m</t>
    </r>
    <r>
      <rPr>
        <vertAlign val="superscript"/>
        <sz val="9"/>
        <rFont val="NewsGotT"/>
      </rPr>
      <t>3</t>
    </r>
    <r>
      <rPr>
        <sz val="9"/>
        <rFont val="NewsGotT"/>
      </rPr>
      <t xml:space="preserve"> / Semana*</t>
    </r>
  </si>
  <si>
    <r>
      <t>* Cada 5.000 m</t>
    </r>
    <r>
      <rPr>
        <vertAlign val="superscript"/>
        <sz val="9"/>
        <rFont val="NewsGotT"/>
      </rPr>
      <t xml:space="preserve">3 </t>
    </r>
    <r>
      <rPr>
        <sz val="9"/>
        <rFont val="NewsGotT"/>
      </rPr>
      <t>o 2 /semana para capas de asiento de firme.                                                                                                                        ** Los ensayos de hichamiento o colapso en los casos que se den en el material a estabilizar</t>
    </r>
  </si>
  <si>
    <t>2.5.- Control de ejecución (suelo estabilizado con cemento )</t>
  </si>
  <si>
    <t xml:space="preserve">* Cada 1.000 m3 o 2 /día para capas de asiento de firme.                                                                                                                                                                                    ** Para suelos tipo S-EST3.                                                                                               *** Índice C.B.R. para suelos tipo S-EST1 y S-EST-2                                                                                                                                                                                                                                                                                              </t>
  </si>
  <si>
    <r>
      <t>Dosificación de cemento (m</t>
    </r>
    <r>
      <rPr>
        <vertAlign val="superscript"/>
        <sz val="9"/>
        <rFont val="NewsGotT"/>
      </rPr>
      <t>2</t>
    </r>
    <r>
      <rPr>
        <sz val="9"/>
        <rFont val="NewsGotT"/>
      </rPr>
      <t xml:space="preserve"> suelo estabilizado)</t>
    </r>
  </si>
  <si>
    <t>PG-3   512.9.2</t>
  </si>
  <si>
    <t xml:space="preserve">Resistencia a compresión simple (a 7 días) </t>
  </si>
  <si>
    <t>NLT 305</t>
  </si>
  <si>
    <t xml:space="preserve">Determinación del Índice C.B.R., a 7 días  </t>
  </si>
  <si>
    <t>***</t>
  </si>
  <si>
    <r>
      <t xml:space="preserve"> Cada 5.000 m</t>
    </r>
    <r>
      <rPr>
        <vertAlign val="superscript"/>
        <sz val="9"/>
        <rFont val="NewsGotT"/>
      </rPr>
      <t xml:space="preserve">3 </t>
    </r>
    <r>
      <rPr>
        <sz val="9"/>
        <rFont val="NewsGotT"/>
      </rPr>
      <t xml:space="preserve">o 2 /semana para capas de asiento de firme.      </t>
    </r>
  </si>
  <si>
    <r>
      <t>45.000m</t>
    </r>
    <r>
      <rPr>
        <vertAlign val="superscript"/>
        <sz val="9"/>
        <rFont val="NewsGotT"/>
      </rPr>
      <t>3</t>
    </r>
    <r>
      <rPr>
        <sz val="9"/>
        <rFont val="NewsGotT"/>
      </rPr>
      <t xml:space="preserve"> / Mes</t>
    </r>
  </si>
  <si>
    <t xml:space="preserve"> En los casos que se den en el material a estabilizar</t>
  </si>
  <si>
    <t>2.6.- Control de la compactación del suelo estabilizado</t>
  </si>
  <si>
    <t xml:space="preserve">Densidad  y humedad "in situ" </t>
  </si>
  <si>
    <t>ASTM D-3017                              ASTM D-2922</t>
  </si>
  <si>
    <r>
      <t xml:space="preserve"> Cada 3.000m</t>
    </r>
    <r>
      <rPr>
        <vertAlign val="superscript"/>
        <sz val="9"/>
        <rFont val="NewsGotT"/>
      </rPr>
      <t>2</t>
    </r>
    <r>
      <rPr>
        <sz val="9"/>
        <rFont val="NewsGotT"/>
      </rPr>
      <t xml:space="preserve"> en capas de asiento</t>
    </r>
  </si>
  <si>
    <t xml:space="preserve">Carga con placa estática </t>
  </si>
  <si>
    <t>NLT 357</t>
  </si>
  <si>
    <t>En capas de asiento</t>
  </si>
  <si>
    <t>3.- TERRAPLENES</t>
  </si>
  <si>
    <t>3.1.- Identificación de los materiales</t>
  </si>
  <si>
    <t xml:space="preserve">Ensayo de compactación.  Próctor normal </t>
  </si>
  <si>
    <t>Uno u otro según especifique el Pliego del Proyecto</t>
  </si>
  <si>
    <t xml:space="preserve">Contenido de sales solubles en suelos </t>
  </si>
  <si>
    <t>Contenido de yeso en suelos</t>
  </si>
  <si>
    <t>Si sales solubles  &gt;1%</t>
  </si>
  <si>
    <t>Densidad relativa de las partículas de un suelo</t>
  </si>
  <si>
    <t>UNE 103.302</t>
  </si>
  <si>
    <t>A disposición de Dirección de Obra para comprobación de las características geomecánicas de los materiales</t>
  </si>
  <si>
    <t>3.2.- Compactación</t>
  </si>
  <si>
    <t>ASTM D-3017              ASTM D-2922</t>
  </si>
  <si>
    <t>En capas de asiento.  Al menos 1 ensayoen cada tipo de sección (desmonte o terraplén)</t>
  </si>
  <si>
    <t>4.- GEOTEXTILES (En superficie o drenes de banda)</t>
  </si>
  <si>
    <t>Resistencia a tracción y deformación en rotura</t>
  </si>
  <si>
    <t>Tipo / Tm / mes</t>
  </si>
  <si>
    <t>Tipo / 200Tm o mes</t>
  </si>
  <si>
    <t>5 Tm / Estructura</t>
  </si>
  <si>
    <t>Vano/Tm</t>
  </si>
  <si>
    <t>No serán necesarios estos ensayos si se tiene documentada experiencias anteriores de su empleo en otras obras con los mismos materiales y dosificación</t>
  </si>
  <si>
    <t>2.- ACERO CORRUGADO PARA ARMAR</t>
  </si>
  <si>
    <t>2.1.- Control documenntal</t>
  </si>
  <si>
    <t>Se exigirá etiqueta de marcado CE y declaración CE de conformidad cuando entre en vigor</t>
  </si>
  <si>
    <t>Distintivo de calidad oficialmente reconocido</t>
  </si>
  <si>
    <t>EHE-08 Anejo 19</t>
  </si>
  <si>
    <t>En caso de presentación de este documento ne será necesaria la realización de ensayos en control de producción</t>
  </si>
  <si>
    <t>Se exigirá certificado de conformidad frente a corrosión bajo tensión</t>
  </si>
  <si>
    <t>Art. 34 EHE-08</t>
  </si>
  <si>
    <t>Sólo se exigirá para suministros superiores a 100 Tm</t>
  </si>
  <si>
    <t>Se exigirá copia del certificado de trazabilidad</t>
  </si>
  <si>
    <t>Art. 89 EHE-08</t>
  </si>
  <si>
    <t>2.2.- Ensayos</t>
  </si>
  <si>
    <t>Características geométricas de alambres y cordones de aceros</t>
  </si>
  <si>
    <t>UNE 36094</t>
  </si>
  <si>
    <t>40 Tm</t>
  </si>
  <si>
    <t xml:space="preserve"> En el caso de posesión de distintivo de calidad según Anejo 19 de EHE-08, no será necesaria la realización de estos ensayos en control de producción.                                                                                                        </t>
  </si>
  <si>
    <t xml:space="preserve">Ensayo de tracción determinando resistencia, límite elástico y alargamiento, estricción y módulo de elasticidad. </t>
  </si>
  <si>
    <t>UNE EN ISO 15630-3</t>
  </si>
  <si>
    <t>Diámetro</t>
  </si>
  <si>
    <t>En el caso de posesión de distintivo de calidad según Anejo 19 de EHE-08, no será necesaria la realización de estos ensayos en control de producción.</t>
  </si>
  <si>
    <t>3.- ESTRUCTURAS METÁLICAS</t>
  </si>
  <si>
    <t>3.1.- Identificación de los perfiles</t>
  </si>
  <si>
    <t>Composición química (Contenido C, P, S, N)</t>
  </si>
  <si>
    <t>UNE- EN 10025</t>
  </si>
  <si>
    <t>PLIEGO PROYECTO / N.B.E E.A.-95</t>
  </si>
  <si>
    <t>Ensayo de tracción determinando resistencia, límite elastíco y alargamiento. Incluyendo mecanizado de probetas.</t>
  </si>
  <si>
    <t>UNE-EN 10002</t>
  </si>
  <si>
    <r>
      <t>Si el producto posee Sello de Calidad, se podrá eximir, a juicio del Director de Obra, de la realización de los ensayos de Control de Producción.                                                                      Los ensayos marcados con asterisco se realizarán sólo en Control de Producción.                                                                                           En Control de Recepción, se ensayará el material sólo si se emplean más de 10.000 m</t>
    </r>
    <r>
      <rPr>
        <vertAlign val="superscript"/>
        <sz val="9"/>
        <rFont val="NewsGotT"/>
      </rPr>
      <t>2</t>
    </r>
    <r>
      <rPr>
        <sz val="9"/>
        <rFont val="NewsGotT"/>
      </rPr>
      <t xml:space="preserve"> de un mismo tipo de geotextil en la obra </t>
    </r>
  </si>
  <si>
    <t>UNE EN 12224</t>
  </si>
  <si>
    <t>Permeabilidad normal al plano</t>
  </si>
  <si>
    <t>UNE-EN ISO 11058</t>
  </si>
  <si>
    <t xml:space="preserve">Permeabilidad en el plano </t>
  </si>
  <si>
    <t>UNE-EN ISO 12958</t>
  </si>
  <si>
    <t>Masa por unidad de superficie en geotextiles</t>
  </si>
  <si>
    <t>UNE-EN-ISO 9864</t>
  </si>
  <si>
    <t xml:space="preserve">Resistencia al punzonamiento estático en geotextiles </t>
  </si>
  <si>
    <t xml:space="preserve">UNE-EN ISO 12236  </t>
  </si>
  <si>
    <t>Medida del espesor en geotextiles</t>
  </si>
  <si>
    <t>UNE-EN-ISO 9863-1</t>
  </si>
  <si>
    <t xml:space="preserve">Durabilidad </t>
  </si>
  <si>
    <t>UNE EN 12226</t>
  </si>
  <si>
    <t xml:space="preserve">Fluencia </t>
  </si>
  <si>
    <t>UNE-EN ISO 13431</t>
  </si>
  <si>
    <t xml:space="preserve">Perforación dinámica </t>
  </si>
  <si>
    <t>UNE-EN-ISO 13433</t>
  </si>
  <si>
    <t xml:space="preserve">Determinación de la medida de abertura característica </t>
  </si>
  <si>
    <t>UNE-EN ISO 12956</t>
  </si>
  <si>
    <t xml:space="preserve">Procedimiento para simular el deterioro </t>
  </si>
  <si>
    <t>UNE-EN ISO 10722-1</t>
  </si>
  <si>
    <t>5.- PEDRAPLENES  (Incluso piedra para encachados)</t>
  </si>
  <si>
    <t>Análisis granulométrico de material para pedraplén</t>
  </si>
  <si>
    <t>PG3-331.4.3</t>
  </si>
  <si>
    <t>Forma partículas en pedraplenes</t>
  </si>
  <si>
    <t>PG3-331.4.4</t>
  </si>
  <si>
    <t xml:space="preserve">Coeficiente de desgaste Los Ángeles </t>
  </si>
  <si>
    <t>Estabilidad frente a la acción de desmoronamiento en agua</t>
  </si>
  <si>
    <t>NLT 255</t>
  </si>
  <si>
    <t>A criterio de Dirección de Obra</t>
  </si>
  <si>
    <t xml:space="preserve">Ensayo de huella </t>
  </si>
  <si>
    <t>NLT 256</t>
  </si>
  <si>
    <t xml:space="preserve">6.- ESCOLLERAS </t>
  </si>
  <si>
    <t>Análisis granulométrico de material para escollera</t>
  </si>
  <si>
    <t>UNE-EN 13383-1</t>
  </si>
  <si>
    <t>Forma partículas en escollera</t>
  </si>
  <si>
    <t>Determinación de la densidad, coeficiente de absorción, y contenido en agua en árido grueso</t>
  </si>
  <si>
    <t>UNE 83134</t>
  </si>
  <si>
    <t>Resistencia a compresión simple de un testigo de roca (incluyendo extracción y tallado del testigo)</t>
  </si>
  <si>
    <t>En el caso de contacto con flujos de agua</t>
  </si>
  <si>
    <t xml:space="preserve">Estabilidad frente a la acción de los ciclos humedad sequedad (25 ciclos) </t>
  </si>
  <si>
    <t>NLT 260</t>
  </si>
  <si>
    <t>A criterio de Dirección de Obra en el caso de contacto con flujos de agua</t>
  </si>
  <si>
    <t>7.- GRAVAS PARA DRENES VERTICALES (Mejora del terreno)</t>
  </si>
  <si>
    <t>Coeficiente de uniformidad</t>
  </si>
  <si>
    <t>PG-3 421.2.2</t>
  </si>
  <si>
    <r>
      <t>500 m</t>
    </r>
    <r>
      <rPr>
        <vertAlign val="superscript"/>
        <sz val="9"/>
        <rFont val="NewsGotT"/>
      </rPr>
      <t>3</t>
    </r>
  </si>
  <si>
    <t>Condición de filtro</t>
  </si>
  <si>
    <t>Porcentaje de partículas blandas</t>
  </si>
  <si>
    <t>UNE 7134</t>
  </si>
  <si>
    <t>UNE 103103                   UNE 103104</t>
  </si>
  <si>
    <t>8.- ESTRUCTURAS DE SUELO REFORZADO (Tierra armada y similares)</t>
  </si>
  <si>
    <t>8.1.- Control del material de relleno</t>
  </si>
  <si>
    <t>8.1.1.- Control de procedencia del material de relleno</t>
  </si>
  <si>
    <t>Ensayo de corte directo en suelos  (sin consolidar y sin drenaje)</t>
  </si>
  <si>
    <t>PLIEGO PROYECTO / M.P.E.E.S.R.</t>
  </si>
  <si>
    <t>*Si el cernido por el tamiz UNE 0,05&gt;15% y el porcentaje en peso de partículas de tamaños inferiores a 15µ está comprendido entre 10-20%.                                                                           ** Si además de lo anterior se prevén armaduras lisas.</t>
  </si>
  <si>
    <t xml:space="preserve">Rozamiento suelo-armadura </t>
  </si>
  <si>
    <t xml:space="preserve">Contenido de sulfuros </t>
  </si>
  <si>
    <t>I.T.</t>
  </si>
  <si>
    <t>Si hay indicios de presencia de sulfuros.</t>
  </si>
  <si>
    <t xml:space="preserve">Determinación resistividad </t>
  </si>
  <si>
    <t>En suelo saturado durante una hora a 20ºC</t>
  </si>
  <si>
    <t xml:space="preserve">Contenido en cloruros solubles en agua en áridos </t>
  </si>
  <si>
    <t>En el caso de que la Resistividad&lt;5000 Ωcm.</t>
  </si>
  <si>
    <t xml:space="preserve">Contenido en sulfatos solubles en agua </t>
  </si>
  <si>
    <t xml:space="preserve">DBO en suelos </t>
  </si>
  <si>
    <t>Si la obra de tierra armada prevista es saturada.</t>
  </si>
  <si>
    <t xml:space="preserve">Conteo bacterias anaerobias </t>
  </si>
  <si>
    <t xml:space="preserve">Tipo / Procedencia </t>
  </si>
  <si>
    <t>8.1.2.- Control de ejecución del relleno</t>
  </si>
  <si>
    <t>Equivalente de arena en áridos</t>
  </si>
  <si>
    <r>
      <t>500 m</t>
    </r>
    <r>
      <rPr>
        <vertAlign val="superscript"/>
        <sz val="9"/>
        <rFont val="NewsGotT"/>
      </rPr>
      <t xml:space="preserve">3 </t>
    </r>
    <r>
      <rPr>
        <sz val="9"/>
        <rFont val="NewsGotT"/>
      </rPr>
      <t>/  2 Días</t>
    </r>
  </si>
  <si>
    <r>
      <t>1.500 m</t>
    </r>
    <r>
      <rPr>
        <vertAlign val="superscript"/>
        <sz val="9"/>
        <rFont val="NewsGotT"/>
      </rPr>
      <t xml:space="preserve">3 </t>
    </r>
    <r>
      <rPr>
        <sz val="9"/>
        <rFont val="NewsGotT"/>
      </rPr>
      <t>/ 4 Días</t>
    </r>
  </si>
  <si>
    <t xml:space="preserve">Determinación  resistividad </t>
  </si>
  <si>
    <t>Si existen zonas de reducción de anchura.</t>
  </si>
  <si>
    <t>8.2.- Características de los flejes</t>
  </si>
  <si>
    <t>Certificado del material de flejes</t>
  </si>
  <si>
    <t>M.P.E.E.S.R.</t>
  </si>
  <si>
    <t>Tipo / Partida</t>
  </si>
  <si>
    <t>Comprobación dimensional  (Flejes)</t>
  </si>
  <si>
    <t>Comprobación del aspecto superficial del recubrimiento (flejes)</t>
  </si>
  <si>
    <t>1000 ml</t>
  </si>
  <si>
    <t>Calidad  del galvanizado (Continuidad método Preece)</t>
  </si>
  <si>
    <t>*Estos ensayos podrán no realizarse siempre que exista un Certificado de Calidad con los resultados que indiquen que estos parámetros han sido controlados en fábrica.                                                                                            ** Alternativamente según se trate de flejes metálicos o flexibles</t>
  </si>
  <si>
    <t>Ensayo de doblado simple sobre probetas</t>
  </si>
  <si>
    <t>UNE-EN ISO 7438</t>
  </si>
  <si>
    <t xml:space="preserve">Ensayo de tracción determinando resistencia, límite elastíco y alargamiento. Incluiyendo mecanizado de probetas en flejes </t>
  </si>
  <si>
    <t>*    **</t>
  </si>
  <si>
    <t>UNE-EN 10002-1</t>
  </si>
  <si>
    <t>8.3.- Compactación del relleno</t>
  </si>
  <si>
    <t>Densidad y humedad in situ en suelos y zahorras (franja central)</t>
  </si>
  <si>
    <r>
      <t xml:space="preserve">3.000 m </t>
    </r>
    <r>
      <rPr>
        <vertAlign val="superscript"/>
        <sz val="9"/>
        <rFont val="NewsGotT"/>
      </rPr>
      <t xml:space="preserve">2 </t>
    </r>
    <r>
      <rPr>
        <sz val="9"/>
        <rFont val="NewsGotT"/>
      </rPr>
      <t>/ Día</t>
    </r>
  </si>
  <si>
    <t>Densidad y humedad in situ en suelos y zahorras (zonas especiales)</t>
  </si>
  <si>
    <r>
      <t xml:space="preserve">1.500 m </t>
    </r>
    <r>
      <rPr>
        <vertAlign val="superscript"/>
        <sz val="9"/>
        <rFont val="NewsGotT"/>
      </rPr>
      <t xml:space="preserve">2 </t>
    </r>
    <r>
      <rPr>
        <sz val="9"/>
        <rFont val="NewsGotT"/>
      </rPr>
      <t>/ Día</t>
    </r>
  </si>
  <si>
    <t>Parte minoritaria del volumen de relleno, que se  exige compactación mayor que el resto (Ejem. zonas de anchura reducida)</t>
  </si>
  <si>
    <t>Densidad y humedad in situ en suelos y zahorras (franja de borde)</t>
  </si>
  <si>
    <t>500 ml / Día</t>
  </si>
  <si>
    <t>Zona comprendida entre el paramento y un plano paralelo a este a una distancia de 1,5 metros.</t>
  </si>
  <si>
    <t>9.- ANCLAJES DE ESTABILIZACIÓN DEL TERRENO</t>
  </si>
  <si>
    <t>9.1.- Identificación de los aceros</t>
  </si>
  <si>
    <t>9.1.1.- Barras corrugadas</t>
  </si>
  <si>
    <t>Control documental</t>
  </si>
  <si>
    <t>En caso de presentación de este documento ne será necesaria la realización de ensayos de producción</t>
  </si>
  <si>
    <t>UNE-EN 10080-Anexo C</t>
  </si>
  <si>
    <t>Control mediante ensayos</t>
  </si>
  <si>
    <t>UNE-EN 10080</t>
  </si>
  <si>
    <t xml:space="preserve"> *  En el caso de posesión de distintivo de calidad según Anejo 19 de EHE-08, no será necesaria la realización de estos ensayos en control de producción.                                                                                                                            ** En caso de que la medición sea inferioir a 300 toneladas, se tomarán sólo dos muestras por diámetro.</t>
  </si>
  <si>
    <t>UNE-EN ISO 15630-1</t>
  </si>
  <si>
    <t>*         **</t>
  </si>
  <si>
    <t>UNE-EN ISO 15630-1          ISO 6892</t>
  </si>
  <si>
    <t>9.1.2.- Cordones</t>
  </si>
  <si>
    <t>En caso de presentación de este documento ne será necesaria la realización de ensayos de producción.</t>
  </si>
  <si>
    <t>9.2.- Caracterización de la lechada de inyección</t>
  </si>
  <si>
    <t>Reducción de volumen de lechada de inyección</t>
  </si>
  <si>
    <t xml:space="preserve">Resistencia a compresión  </t>
  </si>
  <si>
    <t>9.3.- Control de puesta en carga de anclajes</t>
  </si>
  <si>
    <t xml:space="preserve">Ensayo de puesta en carga de un anclaje (ensayo de adecuación o idoneidad)  </t>
  </si>
  <si>
    <t>NLT 257-258</t>
  </si>
  <si>
    <t>Anclaje y terreno</t>
  </si>
  <si>
    <t>Se realizarán al menos 3 ensayos de idoneidad en  condiciones idénticas a los anclajes en obra</t>
  </si>
  <si>
    <t xml:space="preserve">Ensayo de puesta en carga de un anclaje (ensayo de aceptación)  </t>
  </si>
  <si>
    <t>Anclaje</t>
  </si>
  <si>
    <t>Se utilizará igual método de puesta en carga que el utilizado para los ensayos de idoneidad</t>
  </si>
  <si>
    <t>9.4.- Control de las instalaciones</t>
  </si>
  <si>
    <t>Tubos</t>
  </si>
  <si>
    <t>11.2.2.- Ensayos característicos de dosificación</t>
  </si>
  <si>
    <t>11.3.- Ensayos durante la ejecución</t>
  </si>
  <si>
    <t>UNE 135200-2/UNE 135202 EX</t>
  </si>
  <si>
    <t>NLT 314</t>
  </si>
  <si>
    <t>PROYECTO</t>
  </si>
  <si>
    <t>Solo en el caso de aguas de proceso y limpieza para uso en la industria alimentaria cuando se repita habitualmente que tres muestras presenten un contenido en E. coli igual o superior a 1000 ufc/100ml</t>
  </si>
  <si>
    <t>Cuando exista posibilidad de aerosolización del agua.  La frecuencia de ensayo se fijará para cada caso particular.</t>
  </si>
  <si>
    <t>Solo para el caso de aguas estancadas</t>
  </si>
  <si>
    <t>Adicionalmente se analizarán estos parámetros en el caso de querer obtener información  para valorar  una posible reutilización para uso agrario.</t>
  </si>
  <si>
    <t>Solo para redes generales de abastecimiento localizadas posteriormente a una ETAP/depósito.</t>
  </si>
  <si>
    <t>La realización de estos análisis solo será indicada para los casos en que sea necesario determinar la aptitud de un agua para poder utilizarse como agua de consumo humano.</t>
  </si>
  <si>
    <t>CAPÍTULO VI: CAMINOS DE ACCESO Y URBANIZACIÓN</t>
  </si>
  <si>
    <t>1.- CARACTERIZACIÓN DEL TERRENO NATURAL SUBYACENTE</t>
  </si>
  <si>
    <t>1.1.- Identificación del terreno natural subyacente</t>
  </si>
  <si>
    <t>Análisis granulométrico de suelos</t>
  </si>
  <si>
    <t>UNE 103101</t>
  </si>
  <si>
    <t>PLIEGO PROYECTO / PG-3 / ICAFIR</t>
  </si>
  <si>
    <t>Al menos 1 ensayo por estrato detectado en profundidad no inferior a 2m</t>
  </si>
  <si>
    <t>Límites de Atterberg</t>
  </si>
  <si>
    <t>UNE 103103
UNE 103104</t>
  </si>
  <si>
    <t>Humedad mediante secado en estufa</t>
  </si>
  <si>
    <t>UNE 103300</t>
  </si>
  <si>
    <t>Contenido de sales solubles en suelos</t>
  </si>
  <si>
    <t>NLT 114</t>
  </si>
  <si>
    <t>Contenido de materia orgánica en suelos</t>
  </si>
  <si>
    <t>UNE 103204</t>
  </si>
  <si>
    <t>Ensayo de hinchamiento libre en edómetro</t>
  </si>
  <si>
    <t>UNE 103601</t>
  </si>
  <si>
    <t>Siempre que I.P.&gt;18 ó L.L.&gt;50</t>
  </si>
  <si>
    <t xml:space="preserve">Ensayo de colapso en suelos </t>
  </si>
  <si>
    <t>NLT 254</t>
  </si>
  <si>
    <t xml:space="preserve">Contenido de yeso en suelos </t>
  </si>
  <si>
    <t>NLT 115</t>
  </si>
  <si>
    <t>Si se detecta el riesgo en la geología</t>
  </si>
  <si>
    <t xml:space="preserve">Presión de hinchamiento de un suelo en edómetro </t>
  </si>
  <si>
    <t>UNE 103602</t>
  </si>
  <si>
    <t>Tipo</t>
  </si>
  <si>
    <t>Si el hinchamiento libre es &gt; 3%</t>
  </si>
  <si>
    <t>Determinación en laboratorio del Índice C.B.R. de un suelo</t>
  </si>
  <si>
    <t>UNE 103502</t>
  </si>
  <si>
    <t>Ensayo de compactación.  Próctor normal</t>
  </si>
  <si>
    <t>UNE 103500</t>
  </si>
  <si>
    <t>1.2.- Compactación</t>
  </si>
  <si>
    <t xml:space="preserve">Densidad y humedad "in situ" </t>
  </si>
  <si>
    <t>ASTM D-3017  
ASTM D-2922</t>
  </si>
  <si>
    <t>PLIEGO PROYECTO / PG-3</t>
  </si>
  <si>
    <r>
      <t>5.000 m</t>
    </r>
    <r>
      <rPr>
        <vertAlign val="superscript"/>
        <sz val="9"/>
        <rFont val="NewsGotT"/>
      </rPr>
      <t>2</t>
    </r>
  </si>
  <si>
    <t>Se realizará un mínimo de 5 puntos por desplazamiento</t>
  </si>
  <si>
    <t>2.- TERRAPLENES</t>
  </si>
  <si>
    <t>Si se proyectan estabilizacioones de suelos se aplicarán los ensayos contemplados en el capítulo I</t>
  </si>
  <si>
    <t>2.1.- Identificación de los materiales</t>
  </si>
  <si>
    <r>
      <t>10.000 m</t>
    </r>
    <r>
      <rPr>
        <vertAlign val="superscript"/>
        <sz val="9"/>
        <rFont val="NewsGotT"/>
      </rPr>
      <t>3</t>
    </r>
  </si>
  <si>
    <t xml:space="preserve">Ensayo de compactación.  Próctor modificado </t>
  </si>
  <si>
    <t>UNE 103501</t>
  </si>
  <si>
    <t>En suelos seleccionados</t>
  </si>
  <si>
    <t>UNE 103103 
UNE 103104</t>
  </si>
  <si>
    <t>Sólo si se emplean suelos tolerables o de calidad inferior</t>
  </si>
  <si>
    <t>2.2.- Compactación</t>
  </si>
  <si>
    <t>ASTM D-3017
ASTM D-2922</t>
  </si>
  <si>
    <t>Carga con placa estática</t>
  </si>
  <si>
    <t>NLT-357</t>
  </si>
  <si>
    <t>En capas de asiento o coronación</t>
  </si>
  <si>
    <t>3.- TUBERÍAS DE HORMIGÓN (En masa o armado)</t>
  </si>
  <si>
    <t>Se exigirá etiqueta de marcado CE y declaración CE de conformidad</t>
  </si>
  <si>
    <t>Partida</t>
  </si>
  <si>
    <t>Verificación planta prefabricados</t>
  </si>
  <si>
    <t>Modelo COPT</t>
  </si>
  <si>
    <t>PLIEGO DE PROYECTO / P.P.T.G.T.S.P.</t>
  </si>
  <si>
    <t>Procedencia</t>
  </si>
  <si>
    <t>Características geométricas tubos prefabricados de hormigón</t>
  </si>
  <si>
    <t>UNE-EN 1916</t>
  </si>
  <si>
    <t>Resistencia mecánica (aplastamiento)</t>
  </si>
  <si>
    <t>4.- HORMIGÓN ESTRUCTURAL EN OBRAS DE DRENAJE</t>
  </si>
  <si>
    <t>Verificación planta hormigón</t>
  </si>
  <si>
    <t>Resistencia a compresión</t>
  </si>
  <si>
    <t>UNE EN 12350-1;                UNE EN 12390-1,2,3,4</t>
  </si>
  <si>
    <t>PLIEGO PROYECTO / EHE-08</t>
  </si>
  <si>
    <t>2 a 6</t>
  </si>
  <si>
    <t>Elemento</t>
  </si>
  <si>
    <t>Se realizarán por cada obra de drenaje al menos 3 ensayos (series): Uno en la cimentación, otro en los alzados del cuerpo de obra y otro en las embocaduras (o pozos).</t>
  </si>
  <si>
    <t>Ensayos de hormigón fresco. Parte 2. Ensayo de asentamiento.</t>
  </si>
  <si>
    <t>UNE EN 12350-2</t>
  </si>
  <si>
    <t>En todo caso se respetarán los tamaños de lote mínimos establecidos por la E.H.E. en función de los tiempos de hormigonado</t>
  </si>
  <si>
    <t>5.- HORMIGÓN EN ELEMENTOS AUXILIARES</t>
  </si>
  <si>
    <t>5.1.- Cunetas revestidas</t>
  </si>
  <si>
    <t>5.2.- Pozos y arquetas</t>
  </si>
  <si>
    <t>5.3.- Encachados y otros elementos</t>
  </si>
  <si>
    <t>6.- RELLENO CON MATERIAL GRANULAR EN TRASDOSADOS</t>
  </si>
  <si>
    <t>6.1.- Identificación de los materiales</t>
  </si>
  <si>
    <t>Análisis granulométrico de material granular</t>
  </si>
  <si>
    <t>UNE-EN 933-1</t>
  </si>
  <si>
    <t>PLIEGO DE PROYECTO / PG-3</t>
  </si>
  <si>
    <t>Contenido de compuestos de azufre</t>
  </si>
  <si>
    <t>UNE-EN 1744-1</t>
  </si>
  <si>
    <t>Contenido de cloruros solubles en agua en áridos</t>
  </si>
  <si>
    <t>6.2.- Compactación</t>
  </si>
  <si>
    <t>ASTM D-3017                             ASTM D-2922</t>
  </si>
  <si>
    <t>Margen</t>
  </si>
  <si>
    <t>7.- RELLENO LOCALIZADO EN OBRAS DE DRENAJE</t>
  </si>
  <si>
    <t>Solo para aplicaciones en las que pueda estar expuesto a bajas temperaturas durante el almacenamiento, la construccion o la utilización.</t>
  </si>
  <si>
    <t>Dilatación térmica</t>
  </si>
  <si>
    <t>ASTM D 696-91</t>
  </si>
  <si>
    <t>Resistencia al envejecimiento a la intemperie</t>
  </si>
  <si>
    <t>UNE-EN 12224</t>
  </si>
  <si>
    <t>Resistencia a microorganismos</t>
  </si>
  <si>
    <t>UNE-EN 12225</t>
  </si>
  <si>
    <t>Resistencia a la oxidación</t>
  </si>
  <si>
    <t>UNE-EN 14575</t>
  </si>
  <si>
    <t>Resistencia a la fisuración bajo tensión en un medio ambiente activo</t>
  </si>
  <si>
    <t>ASTM D 5397-99</t>
  </si>
  <si>
    <t>Resistencia al lixiviado (solubilidad en agua)</t>
  </si>
  <si>
    <t>UNE-EN 14451</t>
  </si>
  <si>
    <t>Resistencia al arrancado o penetración de raices</t>
  </si>
  <si>
    <t>PNE-CEN/TS 14416</t>
  </si>
  <si>
    <t>Para aplicaciones en contacto con suelos revegetados</t>
  </si>
  <si>
    <t>2.- BARRERAS GEOSINTÉTICAS BITUMINOSAS PARA CANALES, EMBALSES Y PRESAS.</t>
  </si>
  <si>
    <t>UNE-EN 1849-1</t>
  </si>
  <si>
    <t xml:space="preserve">UNE-EN 12310-1 </t>
  </si>
  <si>
    <t>la que indica la norma no existe.  Solo para aplicaciones sobre pendientes o superficies inclinadas o cuando esten sometidas a esfuerzos mecánicos</t>
  </si>
  <si>
    <t>UNE-EN 1109</t>
  </si>
  <si>
    <t>Resistencia a al oxidación</t>
  </si>
  <si>
    <t>3.- BARRERAS GEOSINTÉTICAS DE ARCILLAS PARA CANALES, EMBALSES Y PRESAS.</t>
  </si>
  <si>
    <t>UNE-EN ISO 9863-1</t>
  </si>
  <si>
    <t>UNE-EN 14196</t>
  </si>
  <si>
    <t>ASTM D 5887-95</t>
  </si>
  <si>
    <t>ïndice de hinchamiento</t>
  </si>
  <si>
    <t>ASTM D 5890-95</t>
  </si>
  <si>
    <t>UNE-EN ISO 10319</t>
  </si>
  <si>
    <t>Solo en el caso de exposición a la intemperie sin una cobertura de protección  adecuada</t>
  </si>
  <si>
    <t>Resistencia a los ciclos mojado/secado</t>
  </si>
  <si>
    <t>PNE-CEN/TS 14417</t>
  </si>
  <si>
    <t>Solo para aplicaciones en las que el producto se vea sometido a esta alternancia de acciones</t>
  </si>
  <si>
    <t>Resistencia a los ciclos congelación/descongelación</t>
  </si>
  <si>
    <t>PNE-CEN/TS 14418</t>
  </si>
  <si>
    <t>4.- MORTEROS Y RESINAS PARA IMPERMEABILIZACIÓN</t>
  </si>
  <si>
    <t>Certificado de idoneidad para contacato con agua de consumo</t>
  </si>
  <si>
    <t>R.D. 140/2003</t>
  </si>
  <si>
    <t>Solo en el caso de que este sea su uso</t>
  </si>
  <si>
    <t>Resistencia a compresion a la edad de 28 días</t>
  </si>
  <si>
    <t>m</t>
  </si>
  <si>
    <t>Máximo 500m por prueba</t>
  </si>
  <si>
    <t>Cuando el volumen de pavimentos de hormigón sea igual o superior a 10.000 m3 se aplicarán  Recomendaciones propias de Obras Lineales (COPT, PG-3)</t>
  </si>
  <si>
    <t>9.1.- Ensayos característicos del hormigón en obra</t>
  </si>
  <si>
    <t>Sólo se realizarán si no existe experiencia de uso en la dosificación propuesta</t>
  </si>
  <si>
    <t>UNE EN 12350-1;
UNE EN12390-1,2,3,4</t>
  </si>
  <si>
    <t>PLIEGO DE PROYECTO / PG-3 / E.H.E.-08</t>
  </si>
  <si>
    <t>Fórmula de trabajo</t>
  </si>
  <si>
    <t>En 6 amasadas diferentes se comprobará en 2 series de probetas por amasada sus resistencias a 7 y 28 días, consistencia y aire ocluído.</t>
  </si>
  <si>
    <t xml:space="preserve">Resistencia a flexotracción </t>
  </si>
  <si>
    <t>UNE-83300, 1 y 5</t>
  </si>
  <si>
    <t>PLIEGO DE PROYECTO / PG-3 / E.H.E.</t>
  </si>
  <si>
    <t>Si se exige en el pliego se harán los ensayos de resistencia a flexotracción en vez de los de compresión</t>
  </si>
  <si>
    <t xml:space="preserve">Determinación del contenido de aire del hormigón fresco. Método de presión. </t>
  </si>
  <si>
    <t>UNE EN 12350-7</t>
  </si>
  <si>
    <t>9.2.- Control del hormigón</t>
  </si>
  <si>
    <t>Planta</t>
  </si>
  <si>
    <t>Día / Lote</t>
  </si>
  <si>
    <t>Consistencia en Cono de Abrams</t>
  </si>
  <si>
    <t>9.3.- Ensayos informativos y de acabado</t>
  </si>
  <si>
    <t>Determinación del espesor de la capa. Extracción de probetas testigo</t>
  </si>
  <si>
    <t>500 m/ Dia</t>
  </si>
  <si>
    <t>En casos de resistencia inaceptable</t>
  </si>
  <si>
    <t>Resistencia a tracción indirecta sobre testigos</t>
  </si>
  <si>
    <t>UNE 83302 , 6</t>
  </si>
  <si>
    <t>Si se ha exigido en proyecto esta resistencia</t>
  </si>
  <si>
    <t>10.- EMULSIONES EMPLEADAS EN RIEGOS DE IMPRIMACIÓN, ADHERENCIA O TRATAMIENTOS SUPERFICIALES</t>
  </si>
  <si>
    <t>Certificado de ensayos de control de fabricación</t>
  </si>
  <si>
    <t xml:space="preserve">Carga de partículas </t>
  </si>
  <si>
    <t>NLT 194</t>
  </si>
  <si>
    <t>30 Tm/ Dia</t>
  </si>
  <si>
    <t>Tipo / Procedencia</t>
  </si>
  <si>
    <t>Si el total a emplear es &gt; 100 Tm</t>
  </si>
  <si>
    <t>Viscosidad Saybolt Furol de las emulsiones bituminosas</t>
  </si>
  <si>
    <t>NLT 138</t>
  </si>
  <si>
    <t xml:space="preserve">Contenido en agua </t>
  </si>
  <si>
    <t>NLT 137</t>
  </si>
  <si>
    <t>Tamizado de las emulsiones bituminosas</t>
  </si>
  <si>
    <t>NLT 142</t>
  </si>
  <si>
    <t>11.- ÁRIDOS DE APORTACIÓN PARA RIEGOS Y TRATAMIENTOS SUPERFICIALES</t>
  </si>
  <si>
    <t>11.1.- Áridos de cobertura para riegos de imprimación y/o curado</t>
  </si>
  <si>
    <t>Tipo/Procedencia</t>
  </si>
  <si>
    <t>% pasa tamiz 4 UNE</t>
  </si>
  <si>
    <t>UNE EN 933-2</t>
  </si>
  <si>
    <t>% pasa tamiz 0,063 UNE</t>
  </si>
  <si>
    <t>NLT 102</t>
  </si>
  <si>
    <t>11.2- Áridos para tratamientos superficiales</t>
  </si>
  <si>
    <t>11.2.1.- Identificación de los áridos</t>
  </si>
  <si>
    <t>Análisis granulométrico de áridos</t>
  </si>
  <si>
    <t xml:space="preserve">Coeficiente de limpieza </t>
  </si>
  <si>
    <t>NLT 172</t>
  </si>
  <si>
    <t>Humedad</t>
  </si>
  <si>
    <t>NLT-102</t>
  </si>
  <si>
    <t xml:space="preserve">Adhesividad por inmersión </t>
  </si>
  <si>
    <t>NLT 166</t>
  </si>
  <si>
    <t>Coeficiente pulimento acelerado</t>
  </si>
  <si>
    <t>NLT-174</t>
  </si>
  <si>
    <t>Sólo para el árido grueso</t>
  </si>
  <si>
    <t>11.2.2.- Control de ejecución</t>
  </si>
  <si>
    <r>
      <t>Dotación por cata. (Kg/m</t>
    </r>
    <r>
      <rPr>
        <vertAlign val="superscript"/>
        <sz val="9"/>
        <rFont val="NewsGotT"/>
      </rPr>
      <t>2</t>
    </r>
    <r>
      <rPr>
        <sz val="9"/>
        <rFont val="NewsGotT"/>
      </rPr>
      <t xml:space="preserve">) de áridos </t>
    </r>
  </si>
  <si>
    <t>NLT 164</t>
  </si>
  <si>
    <r>
      <t>Dotación por cata. (Kg/m</t>
    </r>
    <r>
      <rPr>
        <vertAlign val="superscript"/>
        <sz val="9"/>
        <rFont val="NewsGotT"/>
      </rPr>
      <t>2</t>
    </r>
    <r>
      <rPr>
        <sz val="9"/>
        <rFont val="NewsGotT"/>
      </rPr>
      <t xml:space="preserve">) de betún residual </t>
    </r>
  </si>
  <si>
    <t>NLT 165</t>
  </si>
  <si>
    <t xml:space="preserve">Análisis granulométrico del árido combinado (extraído de las catas) </t>
  </si>
  <si>
    <t>12.- MEZCLAS BITUMINOSAS EN CALIENTE</t>
  </si>
  <si>
    <t>Sólo se realizarán los ensayos previos para obras con un total igual o superior a 10.000 Tm de M.B.C., en cuyo caso se aplicarán Recomendaciones específicas de Obras Lineales (COPT, PG-3).</t>
  </si>
  <si>
    <t>12.1.- Ensayos previos de aptitud</t>
  </si>
  <si>
    <t>Verificación planta M.B.C.</t>
  </si>
  <si>
    <t>Verificación de la fórmula de trabajo, etiqueta CE,  de las MBC</t>
  </si>
  <si>
    <t xml:space="preserve">Tipo </t>
  </si>
  <si>
    <t>Ensayo de rodadura de las mezclas bituminosas mediante la pista de ensayo en laboratorio</t>
  </si>
  <si>
    <t>UNE EN 12697-22</t>
  </si>
  <si>
    <t>Resistencia conservada a tracción indirecta (mezcla fabricada en el laboratorio)</t>
  </si>
  <si>
    <t>UNE EN 12697-12</t>
  </si>
  <si>
    <t>Certificado de ensayos de análisis del betún</t>
  </si>
  <si>
    <t>12.2.- Control de fabricación de la mezcla bituminosa</t>
  </si>
  <si>
    <t>Día</t>
  </si>
  <si>
    <t>Azul de metileno</t>
  </si>
  <si>
    <t>UNE-EN 933-9</t>
  </si>
  <si>
    <t>Análisis granulométrico de los áridos recuperados de las mezclas bituminosas</t>
  </si>
  <si>
    <t>UNE EN 12697-2</t>
  </si>
  <si>
    <t>Contenido de ligante en mezclas bituminosas</t>
  </si>
  <si>
    <t>UNE EN 12697-1</t>
  </si>
  <si>
    <t>Contenido de huecos</t>
  </si>
  <si>
    <t>UNE EN 12697-8</t>
  </si>
  <si>
    <t>Densidad aparente</t>
  </si>
  <si>
    <t>UNE EN 12697-6</t>
  </si>
  <si>
    <t>Pérdida de partículas</t>
  </si>
  <si>
    <t>UNE EN 12697-17</t>
  </si>
  <si>
    <t>Para mezclas drenantes</t>
  </si>
  <si>
    <t>Resistencia conservada a tracción indirecta (mezcla fabricada en planta)</t>
  </si>
  <si>
    <t>Temperatura de la mezcla en obra</t>
  </si>
  <si>
    <t>Camión</t>
  </si>
  <si>
    <t>12.3.- Control de compactación y extensión de la mezcla bituminosa</t>
  </si>
  <si>
    <t>Densidad y espesor sobre testigos</t>
  </si>
  <si>
    <t xml:space="preserve">UNE EN 12697-6 </t>
  </si>
  <si>
    <t>Densidad, espesor y huecos sobre testigos*</t>
  </si>
  <si>
    <t>UNE EN 12697-6        UNE EN 12697-8</t>
  </si>
  <si>
    <t>Para mezclas drenantes y discontínuas tipo BBTM B</t>
  </si>
  <si>
    <t>12.4.- Control final del acabado de la capa de mezcla bituminosa</t>
  </si>
  <si>
    <t xml:space="preserve">Permeabilidad in situ mezclas drenantes </t>
  </si>
  <si>
    <t>NLT 327</t>
  </si>
  <si>
    <t>Sólo para mezclas drenantes y discontínuas tipo BBTM B</t>
  </si>
  <si>
    <t>13.- MEZCLAS BITUMINOSAS EN FRÍO</t>
  </si>
  <si>
    <t>Sólo se realizarán los ensayos previos para obras con un total igual o superior a 10.000 Tm de M.B.C., en cuyo caso se aplicarán Recomendaciones específicas de Obras Lineale COPT, PG-3)</t>
  </si>
  <si>
    <t xml:space="preserve">13.1.- Comprobación de la dosificación de la mezcla bituminosa </t>
  </si>
  <si>
    <t>Verificación planta M.B.F.</t>
  </si>
  <si>
    <t>Fórmula de trabajo de MB en frío</t>
  </si>
  <si>
    <t>13.2.- Control de fabricación de la mezcla bituminosa</t>
  </si>
  <si>
    <t>13.3.- Control de compactación y extensión de la mezcla bituminosa</t>
  </si>
  <si>
    <t>Densidad, espesor y huecos sobre testigos</t>
  </si>
  <si>
    <t>NLT 168</t>
  </si>
  <si>
    <t>14.- MARCAS VIALES EN SEÑALIZACIÓN HORIZONTAL</t>
  </si>
  <si>
    <t>Si se considera necesario el control de estas unidades por la importancia de su volumen, se aplicarán Recomendaciones específicas de Obras Lineales de la COPT</t>
  </si>
  <si>
    <t>15.- SEÑALES Y CARTELES DE CIRCULACIÓN REFLECTANTES</t>
  </si>
  <si>
    <t>16.- BARRERAS DE SEGURIDAD METÁLICAS</t>
  </si>
  <si>
    <t>Características geométricas bordillos de hormigón</t>
  </si>
  <si>
    <t>UNE-EN 1340</t>
  </si>
  <si>
    <t>Tipo / Fábrica</t>
  </si>
  <si>
    <t>En obras con más de 1.000 ml</t>
  </si>
  <si>
    <t>Absorción de agua de bordillos</t>
  </si>
  <si>
    <t xml:space="preserve">Resistencia a la flexión </t>
  </si>
  <si>
    <t>Resistencia a la intemperie</t>
  </si>
  <si>
    <t>Coeficiente de desgaste bordillos de hormigón</t>
  </si>
  <si>
    <t>CAPÍTULO V: EDIFICIOS</t>
  </si>
  <si>
    <t>NOTAS:</t>
  </si>
  <si>
    <t>El presente capítulo se refiere sólo a los distintos tipos de edificios propios de las obras hidráulicas destinados a albergar instalaciones, laboratorios, talleres, etc.. NUNCA SE APLICARÁ A EDIFICIOS CUYO USO PREVISTO SEA DE VIVIENDAS.</t>
  </si>
  <si>
    <t>Para el control de los materiales suministrados por terceros, en aquellas características en que no se prevea la realización de ensayos de recepción, se exigirá la entrega del correspondiente certificado acreditativo de calidad del producto, y en caso de no tenerlos, los certificados de los ensayos completos.</t>
  </si>
  <si>
    <t>Cuando se prevea el empleo de materiales especiales tanto por su gran volumen como por su tipología (hormigón, pretensados, etc.) o porque se pretende la fabricación en instalaciones de obra, se aplicarán las Recomendaciones del CAPÍTULO IV: ESTRUCTURAS.</t>
  </si>
  <si>
    <t>1.- HORMIGÓN</t>
  </si>
  <si>
    <t>100% Uniones a tope</t>
  </si>
  <si>
    <t>Dia</t>
  </si>
  <si>
    <t>Vano</t>
  </si>
  <si>
    <t>meses</t>
  </si>
  <si>
    <t>Dia/Lote</t>
  </si>
  <si>
    <t>Tm / Día</t>
  </si>
  <si>
    <t>Plan de Control de Calidad de Producción</t>
  </si>
  <si>
    <t>Acidez Baumann-Gulli</t>
  </si>
  <si>
    <t>Resistividad del terreno</t>
  </si>
  <si>
    <t>NF EN 61010-1,
NF EN 61557 parte 1 y 5,
NF EN 61326-1</t>
  </si>
  <si>
    <t>Pliego proyecto</t>
  </si>
  <si>
    <t>500 m/ Tipo material</t>
  </si>
  <si>
    <t>1.3.- Compactación</t>
  </si>
  <si>
    <t>1.3.1- Compactación en zona urbana</t>
  </si>
  <si>
    <t>Densidad y humedad in situ (recubrimiento tubería)</t>
  </si>
  <si>
    <t>ASTM-D-3017 / D-2922</t>
  </si>
  <si>
    <t>Se realizará el ensayo a 30 cm de altura sobre la clave de la tubería. En zonas sin carga de tráfico y si no se exige más en el P.P.T.P. bastará con esta comprobación. Se realizarán un mínimo de 5 puntos por visita y un mínimo de 2 puntos entre pozos</t>
  </si>
  <si>
    <t>Densidad y humedad in situ (relleno superior zanja)</t>
  </si>
  <si>
    <t>En zonas con carga de tráfico o que se exija en el P.P.T.P. se comprobará todo el relleno de la zanja.Se realizarán un mínimo de 5 puntos por visita y un mínimo de 2 puntos entre pozos</t>
  </si>
  <si>
    <t>1.3.2- Compactación en zona rural</t>
  </si>
  <si>
    <t>2.- ARENA EN LECHO DE ZANJAS</t>
  </si>
  <si>
    <t>3.- HORMIGÓN EN ELEMENTOS AUXILIARES</t>
  </si>
  <si>
    <t>3.1.- Asiento y protección de conducciones</t>
  </si>
  <si>
    <t>Se realizará un ensayo (serie de probetas) en, al menos, cada una de las siguientes partes: Cimentación, o solera, alzados o muros y losa o cubrición.</t>
  </si>
  <si>
    <t>3.4.- Otros elementos</t>
  </si>
  <si>
    <t>4.- TUBOS DE FUNDICIÓN</t>
  </si>
  <si>
    <t>4.1.- Características del material</t>
  </si>
  <si>
    <t>4.1.1.- Fundición</t>
  </si>
  <si>
    <t>Modelo GIASA</t>
  </si>
  <si>
    <t>Pliego proyecto/P.P.T.G.T.A.A.</t>
  </si>
  <si>
    <t>UNE EN 545</t>
  </si>
  <si>
    <t>200 Tubos</t>
  </si>
  <si>
    <t>Sólo para obras con más de 500 metros por diámetro</t>
  </si>
  <si>
    <t>Alargamiento rotura</t>
  </si>
  <si>
    <t>Dureza Brinell</t>
  </si>
  <si>
    <t>4.1.2.- Tubos (en fábrica o antes de su colocación)</t>
  </si>
  <si>
    <t>Características dimensionales</t>
  </si>
  <si>
    <t>Prueba estanqueidad</t>
  </si>
  <si>
    <t>CERTIFICACIÓN DEL FABRICANTE</t>
  </si>
  <si>
    <t>Ensayo de presión</t>
  </si>
  <si>
    <t>4.1.3.- Revestimiento exterior</t>
  </si>
  <si>
    <t>Espesor de cinc</t>
  </si>
  <si>
    <t>UNE EN ISO 2808/ UNE EN ISO 1461</t>
  </si>
  <si>
    <t>Espesor de acabado bituminosa</t>
  </si>
  <si>
    <t>UNE EN ISO 2808</t>
  </si>
  <si>
    <t>Se realizará en estructuras de más de 100 Tm</t>
  </si>
  <si>
    <t>Ensayo de doblado sobre probetas</t>
  </si>
  <si>
    <t>UNE 7472</t>
  </si>
  <si>
    <t>Ensayo de flexión por choque .Resiliencia</t>
  </si>
  <si>
    <t>UNE 7475</t>
  </si>
  <si>
    <t>Espesor de chapa</t>
  </si>
  <si>
    <t>UNE EN 10025</t>
  </si>
  <si>
    <t>Se realizará en estructuras de más de 100 Tm.Si hay perfiles o espesores diferentes se realizará al menos 1 determinación por tipo</t>
  </si>
  <si>
    <t xml:space="preserve">Espesor medio del recubrimiento galvanizado </t>
  </si>
  <si>
    <t>UNE-EN ISO 1461</t>
  </si>
  <si>
    <t>3.2.- Inspección previa a la soldadura</t>
  </si>
  <si>
    <t>Día de técnico en inspección de soldaduras</t>
  </si>
  <si>
    <t>UNE 14044</t>
  </si>
  <si>
    <t>3.3.- Control de las soldaduras</t>
  </si>
  <si>
    <t>Certificado homologación de soldadores</t>
  </si>
  <si>
    <t>UNE- EN 288-3</t>
  </si>
  <si>
    <t>Equipo</t>
  </si>
  <si>
    <t>Toneladas</t>
  </si>
  <si>
    <t>La estructura se dividirá en lotes de 20 toneladas. En cada  lote el técnico realizará una inspección visual y marcará las uniones que deberán ser inspeccionadas por líquidos penetrantes o por ultrasonidos.</t>
  </si>
  <si>
    <t>Inspección por Líquidos penetrantes (Por visita de inspección)</t>
  </si>
  <si>
    <t>UNE 14612 / UNE- EN 571-1</t>
  </si>
  <si>
    <t>Durante la inspección se comprobarán el 50% de las uniones a tope</t>
  </si>
  <si>
    <t>Inspección de pintura, comprobando espesores y adherencia (Por visita de inspección)</t>
  </si>
  <si>
    <t xml:space="preserve">NBE-EA 95 </t>
  </si>
  <si>
    <t>Ensayo radiográfico o ultrasonidos soldaduras (Por visita de inspección)</t>
  </si>
  <si>
    <t>UNE- EN 1435 / UNE EN 1714</t>
  </si>
  <si>
    <t>Se comprobará el 10% de soldaduras en control de producción y 5% en control de recepción</t>
  </si>
  <si>
    <t>4.- PINTURA EN REVESTIMIENTOS Y ESTRUCTURAS</t>
  </si>
  <si>
    <t>4.1.- Características del material base (pintura)</t>
  </si>
  <si>
    <t>Certificado del fabricante</t>
  </si>
  <si>
    <t>Tiempo de secado</t>
  </si>
  <si>
    <t>UNE-EN ISO 3678</t>
  </si>
  <si>
    <t>Densidad relativa</t>
  </si>
  <si>
    <t>UNE 135200-2/UNE 48098</t>
  </si>
  <si>
    <t>Viscosidad</t>
  </si>
  <si>
    <t>Materia no volátil</t>
  </si>
  <si>
    <t>UNE-EN ISO 3251</t>
  </si>
  <si>
    <t>4.2.- Aplicación</t>
  </si>
  <si>
    <t>Espesor de pinturas</t>
  </si>
  <si>
    <t>UNE-EN ISO 2808</t>
  </si>
  <si>
    <t>5.- FORJADOS</t>
  </si>
  <si>
    <t>5.1.- Identificación de los elementos</t>
  </si>
  <si>
    <t>Caracteristicas geométricas de la bovedilla</t>
  </si>
  <si>
    <t>EF-96</t>
  </si>
  <si>
    <t>PLIEGO PROYECTO / EF-96</t>
  </si>
  <si>
    <t>Características geométricas de las viguetas</t>
  </si>
  <si>
    <t>Autorización de uso en vigor</t>
  </si>
  <si>
    <t>5.2.- Características del hormigón</t>
  </si>
  <si>
    <t>UNE-83300, 1, 3, 4</t>
  </si>
  <si>
    <t>PLIEGO PROYECTO / E.H.E.</t>
  </si>
  <si>
    <r>
      <t>Se duplicará el tamaño de los lotes (1.000 m</t>
    </r>
    <r>
      <rPr>
        <vertAlign val="superscript"/>
        <sz val="9"/>
        <rFont val="NewsGotT"/>
      </rPr>
      <t>2</t>
    </r>
    <r>
      <rPr>
        <sz val="9"/>
        <rFont val="NewsGotT"/>
      </rPr>
      <t xml:space="preserve"> ) en forjados isostáticos</t>
    </r>
  </si>
  <si>
    <t>6.- CUBIERTAS</t>
  </si>
  <si>
    <t>6.1.- Características de los materiales</t>
  </si>
  <si>
    <t>6.1.1.- Láminas</t>
  </si>
  <si>
    <t>Certificado de características del producto</t>
  </si>
  <si>
    <t>UNE-EN 13707</t>
  </si>
  <si>
    <t>PLIEGO PROYECTO / NBE QB-90</t>
  </si>
  <si>
    <t>Suministro</t>
  </si>
  <si>
    <t>Identificación y composición membrana</t>
  </si>
  <si>
    <t>Dimensiones y masa por unidad de área</t>
  </si>
  <si>
    <t>Tracción</t>
  </si>
  <si>
    <t>Resistencia al calor</t>
  </si>
  <si>
    <t>6.1.2.- Placas (acero, aleación, PRFV, PVC)</t>
  </si>
  <si>
    <t>Identificación de la placa</t>
  </si>
  <si>
    <t>PLIEGO PROYECTO / NTE</t>
  </si>
  <si>
    <t>Características geométricas</t>
  </si>
  <si>
    <t>Espesor del galvanizado</t>
  </si>
  <si>
    <t>PLIEGO PROYECTO / NBE EA-95</t>
  </si>
  <si>
    <t>En chapas de acero galvanizado</t>
  </si>
  <si>
    <t>Espesor del lacado</t>
  </si>
  <si>
    <t>En placas y paneles de aleación ligera</t>
  </si>
  <si>
    <t>Densidad del aislamiento</t>
  </si>
  <si>
    <t>PLIEGO PROYECTO / NBE CT-79</t>
  </si>
  <si>
    <t>PLIEGO PROYECTO / NTE QTS</t>
  </si>
  <si>
    <t>En placas de PVC</t>
  </si>
  <si>
    <t>Dilatación lineal</t>
  </si>
  <si>
    <t>Índice de refracción</t>
  </si>
  <si>
    <t>Conductividad térmica</t>
  </si>
  <si>
    <t>Densidad</t>
  </si>
  <si>
    <t>6.1.3.- Emulsiones, pinturas bituminosas y oxiasfaltos</t>
  </si>
  <si>
    <t>6.1.4.- Hormigón celular</t>
  </si>
  <si>
    <t>Densidad sobre probetas</t>
  </si>
  <si>
    <t>6.1.5.- Morteros</t>
  </si>
  <si>
    <t>UNE-EN 1015/11</t>
  </si>
  <si>
    <t>PLIEGO PROYECTO / CTE-DB(S)</t>
  </si>
  <si>
    <t>6.1.6.- Grava de protección</t>
  </si>
  <si>
    <t>Análisis granulométrico</t>
  </si>
  <si>
    <t>UNE EN 933-1</t>
  </si>
  <si>
    <t>6.1.7.- Tejas de mortero o de hormigón</t>
  </si>
  <si>
    <t>Certificado de fabricación</t>
  </si>
  <si>
    <t>UNE-EN 490</t>
  </si>
  <si>
    <t>Si tiene Sello de Calidad  de producto, sólo se realizará la identificación</t>
  </si>
  <si>
    <t>Identificación</t>
  </si>
  <si>
    <t>UNE-EN 491</t>
  </si>
  <si>
    <t>Resistencia a flexión</t>
  </si>
  <si>
    <t>6.2.- Pruebas de funcionamiento</t>
  </si>
  <si>
    <t>Estanqueidad de la cubierta</t>
  </si>
  <si>
    <t>Cubierta</t>
  </si>
  <si>
    <t>7.- AISLAMIENTO TÉRMICO</t>
  </si>
  <si>
    <t>Certificado de origen industrial</t>
  </si>
  <si>
    <t>Absorción de agua</t>
  </si>
  <si>
    <t>Sólo para poliestireno expandido, poliestireno extrusionado, polietileno reticulado y espuma de poliuretano)</t>
  </si>
  <si>
    <t>8.- AISLAMIENTO ACÚSTICO</t>
  </si>
  <si>
    <t>9.- FÁBRICAS DE LADRILLO</t>
  </si>
  <si>
    <t>Certificado de ensayos del fabricante</t>
  </si>
  <si>
    <t>UNE-EN 771-1</t>
  </si>
  <si>
    <t>Tolerancia dimensional</t>
  </si>
  <si>
    <t>Eflorescencia</t>
  </si>
  <si>
    <t>UNE 67029</t>
  </si>
  <si>
    <t>Succión</t>
  </si>
  <si>
    <t>Absorción</t>
  </si>
  <si>
    <t xml:space="preserve">PLIEGO PROYECTO </t>
  </si>
  <si>
    <t>Heladicidad</t>
  </si>
  <si>
    <t>Sólo se realizará si en la zona en que se ubica la obra se prevé expresamente eswte riesgo</t>
  </si>
  <si>
    <t>10.- FÁBRICAS DE BLOQUES</t>
  </si>
  <si>
    <t>UNE-EN 771-3</t>
  </si>
  <si>
    <t>Dimensiones y forma</t>
  </si>
  <si>
    <t>UNE-EN 772-16</t>
  </si>
  <si>
    <t>Absorción de agua por capilaridad</t>
  </si>
  <si>
    <t>UNE-EN 772-11</t>
  </si>
  <si>
    <t>Peso medio y densidad</t>
  </si>
  <si>
    <t>UNE-EN 772-13</t>
  </si>
  <si>
    <t>UNE-EN 772-1</t>
  </si>
  <si>
    <t>11.- PLACAS DE YESO</t>
  </si>
  <si>
    <t>Dimensiones</t>
  </si>
  <si>
    <t>UNE-EN 520</t>
  </si>
  <si>
    <t>Dureza Shore C</t>
  </si>
  <si>
    <t>Resistencia al impacto</t>
  </si>
  <si>
    <t>12.- ENFOSCADOS Y MORTEROS EN FÁBRICAS Y SOLADOS</t>
  </si>
  <si>
    <t>12.1.- Características de los materiales</t>
  </si>
  <si>
    <t>Si el mortero es prefabricado bastará con acreditar los Certificados de los componentes del suministrador</t>
  </si>
  <si>
    <t>12.1.1.- Cemento</t>
  </si>
  <si>
    <t>Certificado de fabricante</t>
  </si>
  <si>
    <t>RC-03</t>
  </si>
  <si>
    <t>PLIEGO PROYECTO / RC-97</t>
  </si>
  <si>
    <t>12.1.2.- Arena</t>
  </si>
  <si>
    <t>Granulometría</t>
  </si>
  <si>
    <t>12.1.3.- Agua</t>
  </si>
  <si>
    <t>Los ensayos se harán si no procede de la red de abastecimiento</t>
  </si>
  <si>
    <t xml:space="preserve">Determinación del contenido en aceites y grasas en agua </t>
  </si>
  <si>
    <t>UNE 7235</t>
  </si>
  <si>
    <t xml:space="preserve">Determinación de hidratos de carbono en agua </t>
  </si>
  <si>
    <t>UNE 7132</t>
  </si>
  <si>
    <t>Determinación de cloruros en agua</t>
  </si>
  <si>
    <t>UNE 7178</t>
  </si>
  <si>
    <t xml:space="preserve">Determinación del contenido total de sulfatos en agua </t>
  </si>
  <si>
    <t>UNE 7131</t>
  </si>
  <si>
    <t xml:space="preserve">Determinación del contenido total de sustancias disueltas en agua </t>
  </si>
  <si>
    <t>UNE 7130</t>
  </si>
  <si>
    <t>pH del agua</t>
  </si>
  <si>
    <t>UNE 7234</t>
  </si>
  <si>
    <t>12.1.4.- Aditivos</t>
  </si>
  <si>
    <t>UNE-EN  934-2</t>
  </si>
  <si>
    <t>12.2.- Puesta en obra</t>
  </si>
  <si>
    <t>13.- REVESTIMIENTO MONOCAPA</t>
  </si>
  <si>
    <t>13.1.- Características de los materiales</t>
  </si>
  <si>
    <t>UNE-EN 998-1</t>
  </si>
  <si>
    <t>UNE-EN 1015-11</t>
  </si>
  <si>
    <t>Compatibilidad del monocapa al soporte</t>
  </si>
  <si>
    <t>UNE-EN 1015-21</t>
  </si>
  <si>
    <t>14.- GUARNECIDOS DE YESO</t>
  </si>
  <si>
    <t>14.1.- Características del yeso</t>
  </si>
  <si>
    <t>Agua combinada</t>
  </si>
  <si>
    <t>UNE-EN 13279-2</t>
  </si>
  <si>
    <t>Índice de pureza</t>
  </si>
  <si>
    <t>pH</t>
  </si>
  <si>
    <t>Finura de molido</t>
  </si>
  <si>
    <t>Resistencia a flexotracción</t>
  </si>
  <si>
    <t>14.2.- Puesta en obra</t>
  </si>
  <si>
    <t>Durezo Shore</t>
  </si>
  <si>
    <t>UNE-102039</t>
  </si>
  <si>
    <t>Paramento</t>
  </si>
  <si>
    <t>15.- APLACADOS</t>
  </si>
  <si>
    <t>15.1.- Placas de piedra natural</t>
  </si>
  <si>
    <t>Características geométricas y tolerancias</t>
  </si>
  <si>
    <t>UNE-EN 771-6</t>
  </si>
  <si>
    <t>15.2.- Placas de piedra artificial</t>
  </si>
  <si>
    <t>UNE-EN 771-5</t>
  </si>
  <si>
    <t>15.3.- Plaquetas cerámicas</t>
  </si>
  <si>
    <t>UNE-EN 14411</t>
  </si>
  <si>
    <t>UNE-EN-ISO 10545-3</t>
  </si>
  <si>
    <t>UNE-EN-ISO 10545-4</t>
  </si>
  <si>
    <t>Dilatación potencial</t>
  </si>
  <si>
    <t>UNE-EN-ISO 10545-8</t>
  </si>
  <si>
    <t>Resistencia a los agentes químicos</t>
  </si>
  <si>
    <t>UNE-EN-ISO 10545-13</t>
  </si>
  <si>
    <t>Resistencia a las manchas</t>
  </si>
  <si>
    <t>VALORACION PLAN RECEPCION</t>
  </si>
  <si>
    <t>Ud</t>
  </si>
  <si>
    <t>MEDICIÓN</t>
  </si>
  <si>
    <t xml:space="preserve">Nº </t>
  </si>
  <si>
    <t>PRECIO</t>
  </si>
  <si>
    <t>IMPORTE</t>
  </si>
  <si>
    <t xml:space="preserve"> ENSAYOS</t>
  </si>
  <si>
    <t>UNITARIO</t>
  </si>
  <si>
    <t>Elemento/Tipo</t>
  </si>
  <si>
    <t>Espesor mediante testigos in situ</t>
  </si>
  <si>
    <t>UNE-83302</t>
  </si>
  <si>
    <t>18.- CARPINTERÍA METÁLICA Y DE MADERA</t>
  </si>
  <si>
    <t>18.1.- Características de los materiales</t>
  </si>
  <si>
    <t>18.1.1.- Ventanas</t>
  </si>
  <si>
    <t>Certificado de clasificación</t>
  </si>
  <si>
    <t>Permeabilidad al aire</t>
  </si>
  <si>
    <t>UNE-EN 1026</t>
  </si>
  <si>
    <t>Resistencia al viento</t>
  </si>
  <si>
    <t>UNE-EN 12211</t>
  </si>
  <si>
    <t>Estanqueidad al agua</t>
  </si>
  <si>
    <t>UNE-EN 1027</t>
  </si>
  <si>
    <t>18.1.2.- Puertas</t>
  </si>
  <si>
    <t>Certificado de homologación</t>
  </si>
  <si>
    <t>En puertas contraincendios</t>
  </si>
  <si>
    <t>19.- VIDRIOS</t>
  </si>
  <si>
    <t>19.1.- Características de los materiales</t>
  </si>
  <si>
    <t>19.2.- Pruebas en obra</t>
  </si>
  <si>
    <t>Espesor del vidrio</t>
  </si>
  <si>
    <t>Espesor del conjunto</t>
  </si>
  <si>
    <t>CTE DB(S) = DOCUMENTOS BÁSICOS DEL CÓDIGO TÉCNICO</t>
  </si>
  <si>
    <t>CAPÍTULO IV: ESTRUCTURAS</t>
  </si>
  <si>
    <t>1.1.- Identificación de los componentes</t>
  </si>
  <si>
    <r>
      <t>Solo se realizara el control de componentes en el caso de que el volumen de hormigon estructural en la obra sea superio a 10.000 m</t>
    </r>
    <r>
      <rPr>
        <vertAlign val="superscript"/>
        <sz val="9"/>
        <color indexed="12"/>
        <rFont val="NewsGotT"/>
      </rPr>
      <t>3</t>
    </r>
  </si>
  <si>
    <t>1.1.1.- Identificación del árido fino</t>
  </si>
  <si>
    <t>UNE-EN 933-1 y  A1                              UNE EN 933-2: 1M</t>
  </si>
  <si>
    <t>Tamaño/Procedencia</t>
  </si>
  <si>
    <t>Material de peso específico &lt;2,0</t>
  </si>
  <si>
    <t>UNE 7244</t>
  </si>
  <si>
    <t>Equivalente arena.</t>
  </si>
  <si>
    <t>UNE EN 933-8:2000</t>
  </si>
  <si>
    <t xml:space="preserve"> Azul de metileno</t>
  </si>
  <si>
    <t>Si no cumple el Equivalente de arena y se trata de un árido calizo</t>
  </si>
  <si>
    <r>
      <t xml:space="preserve">UNE EN 1097-6:2001                     </t>
    </r>
    <r>
      <rPr>
        <strike/>
        <sz val="10"/>
        <rFont val="Arial"/>
        <family val="2"/>
      </rPr>
      <t/>
    </r>
  </si>
  <si>
    <t>Contenido de compuestos totales de azufre</t>
  </si>
  <si>
    <t>UNE-EN 1744-1- Ap. 11</t>
  </si>
  <si>
    <t>Contenido de sulfatos solubles en ácido</t>
  </si>
  <si>
    <t>UNE-EN 1744-1- Ap. 12</t>
  </si>
  <si>
    <t xml:space="preserve">Contenido de cloruros solubles en agua en áridos </t>
  </si>
  <si>
    <t>UNE-EN 1744-1-Ap. 7</t>
  </si>
  <si>
    <t>Análisis cualitativo de materia orgánica</t>
  </si>
  <si>
    <t>UNE-EN 1744-1-Ap. 15.1</t>
  </si>
  <si>
    <t>Resistencia frente a disoluciones de sulfato magnésico</t>
  </si>
  <si>
    <t>UNE-EN 1367-2</t>
  </si>
  <si>
    <t>Sólo para clase de exposición H o F y absorción &gt; 1%</t>
  </si>
  <si>
    <t xml:space="preserve">Análisis petrográfico </t>
  </si>
  <si>
    <t>UNE-EN 932-3</t>
  </si>
  <si>
    <t>Se realizará previamente un estudio petrográfico que indique la reactividad potencial de la muestra. Se podrá considerar válido un estudio petrográfico del mismo material con una vigencia de 3 años.</t>
  </si>
  <si>
    <t>Reactividad álcali-sílice y álcali-silicato de los áridos. Método acelerado en probetas de mortero.</t>
  </si>
  <si>
    <t>UNE 146508 EX</t>
  </si>
  <si>
    <t>Sólo  se realizará el ensayo si el estudio petrográfico indica que la muestra puede presentar reactividad álcali-sílice o álcali-silicato</t>
  </si>
  <si>
    <t>Reactividad álcali-carbonato</t>
  </si>
  <si>
    <t>UNE 146507-2</t>
  </si>
  <si>
    <t>Sólo  se realizará el ensayo si el estudio petrográfico indica que la muestra puede presentar reactividad álcali-carbonato.</t>
  </si>
  <si>
    <r>
      <t>1.1.2.- Identificación del árido grueso*</t>
    </r>
    <r>
      <rPr>
        <sz val="9"/>
        <rFont val="NewsGotT"/>
      </rPr>
      <t xml:space="preserve"> </t>
    </r>
  </si>
  <si>
    <t>Se considerarán al menos dos tamaños diferentes por cada tipo de hormigón a emplear</t>
  </si>
  <si>
    <t>Contenido terrones de arcilla</t>
  </si>
  <si>
    <t>UNE 7133</t>
  </si>
  <si>
    <t>% que pasa por el tamiz 0,063 mm</t>
  </si>
  <si>
    <t>Absorción de agua árido grueso</t>
  </si>
  <si>
    <t>Coeficiente de desgaste Los Angeles</t>
  </si>
  <si>
    <t>Procedendia</t>
  </si>
  <si>
    <t>Si el árido grueso es de la misma naturaleza que el fino no es necesario la realización de ensayos de reactividad sobre las dos fracciones</t>
  </si>
  <si>
    <t>Sólo para clase de exposición H o F y absorción &gt; 1%. Si el árido grueso es de la misma naturaleza que el fino no es necesario la realización de ensayos sobre las dos fracciones</t>
  </si>
  <si>
    <t>1.1.3.- Agua</t>
  </si>
  <si>
    <t xml:space="preserve">Determinación del contenido en aceites y grasas en el agua </t>
  </si>
  <si>
    <t>En el caso de agua procedente de la red de abastecimiento de agua potable, no será necesaria la realización de los ensayos</t>
  </si>
  <si>
    <t xml:space="preserve">Determinación de cloruros en el agua </t>
  </si>
  <si>
    <t>UNE 83956</t>
  </si>
  <si>
    <t>Determinación del contenido total de sustancias disueltas en agua</t>
  </si>
  <si>
    <t>UNE 83957</t>
  </si>
  <si>
    <t xml:space="preserve">pH del agua </t>
  </si>
  <si>
    <t>UNE 83952</t>
  </si>
  <si>
    <t>1.1.4.- Cemento</t>
  </si>
  <si>
    <t>Se exigirá etiqueta de marcado CE y declaración CE de conformidad (solo en el caso de cementos comunes)</t>
  </si>
  <si>
    <t>UNE-EN 197-1           UNE 80307</t>
  </si>
  <si>
    <t xml:space="preserve">Contenido de trióxido de azufre en cementos </t>
  </si>
  <si>
    <t>UNE-EN 196-2</t>
  </si>
  <si>
    <t>PLIEGO PROYECTO / RC 08</t>
  </si>
  <si>
    <t>Tipo / 200T o mes</t>
  </si>
  <si>
    <t>En el caso de cementos comunes y cementos ESP en posesión del marcado CE, se podrá eximir, a juicio del Director de Obra, de la realización de estos ensayos.</t>
  </si>
  <si>
    <t xml:space="preserve">Contenido de cloruros en cementos </t>
  </si>
  <si>
    <t>Residuo insoluble en ácido clorhídrico y carbonato de sódio.</t>
  </si>
  <si>
    <t xml:space="preserve">Estabilidad en volumen en cementos </t>
  </si>
  <si>
    <t>UNE-EN 196-3</t>
  </si>
  <si>
    <t xml:space="preserve">Pérdida por calcinación de cementos </t>
  </si>
  <si>
    <t>Si el cemento posee Sello de Calidad, se podrá eximir, a juicio del Director de Obra, de la realización de los ensayos de Control de Producción.</t>
  </si>
  <si>
    <t xml:space="preserve">Resistencia mecánica de cementos </t>
  </si>
  <si>
    <t>UNE-EN 196-1</t>
  </si>
  <si>
    <t xml:space="preserve">Determinación cuantitativa de los componentes del cemento </t>
  </si>
  <si>
    <t>UNE 80216 . Apart. 6</t>
  </si>
  <si>
    <t>Tipo / 600T o 3 meses</t>
  </si>
  <si>
    <t>Tiempo de fraguado en cementos</t>
  </si>
  <si>
    <t>1.2.- Ensayos previos de dosificación del hormigón</t>
  </si>
  <si>
    <t>1.3.- Ensayos característicos</t>
  </si>
  <si>
    <t>1.3.1.- Ensayos característicos de resistencia</t>
  </si>
  <si>
    <t>Modelo de GIASA</t>
  </si>
  <si>
    <t>1.3.2.- Ensayos característicos de dosificación</t>
  </si>
  <si>
    <t>Se exigirá certificado de dosificación</t>
  </si>
  <si>
    <t>EHE-08. Anejo 22</t>
  </si>
  <si>
    <t>El certificado tendrá validez durante 6 meses</t>
  </si>
  <si>
    <t xml:space="preserve">En caso de que el Certificado de Dosificación tenga una antigüedad menor de seis meses no será necesaria la realización de estos ensayos. 
Se fabricarán tres series de cuatro probetas. Dos probetas para resistencia a compresión y dos para la penetración de agua bajo presión.
 ** En caso de hormigón en ambiente I, IIa, IIb o sin clase específica no sera necesario el ensayo de penetración de agua bajo presión </t>
  </si>
  <si>
    <t>Ensayos de hormigón endurecido. Parte 8. Profundidad de penetración de agua bajo presión</t>
  </si>
  <si>
    <t>**</t>
  </si>
  <si>
    <t>UNE EN 12390-8</t>
  </si>
  <si>
    <t>1.4.-Control de homogeneidad de equipos de amasado*</t>
  </si>
  <si>
    <t>Sólo se realizará el control de homogeneidad sobre los camiones o equipos de amasado que intervengan en la obra</t>
  </si>
  <si>
    <t>Camión/Equipo de amasado</t>
  </si>
  <si>
    <t>Se exigirá el cumplimiento de los requisitos de homogeneidad de estos dos ensayos según artículo 71.2.4 de EHE-08</t>
  </si>
  <si>
    <t>Se exigirá el cumplimiento de los requisitos de homogeneidad de, al menos, dos de estos cuatro ensayos según artículo 71.2.4 de EHE-08</t>
  </si>
  <si>
    <t>Densidad del hormigón fresco</t>
  </si>
  <si>
    <t>UNE EN 12350-6</t>
  </si>
  <si>
    <t>Contenido de árido grueso en hormigón fresco</t>
  </si>
  <si>
    <t>UNE 7295</t>
  </si>
  <si>
    <t>Módulo granulométrico del árido grueso</t>
  </si>
  <si>
    <t>1.5.- Ensayos durante la ejecución</t>
  </si>
  <si>
    <t>1 a 6</t>
  </si>
  <si>
    <t>Según especificaciones de EHE-08</t>
  </si>
  <si>
    <t>Al menos en cada toma de muestra para resistencia a compresión se medirá la consistencia .</t>
  </si>
  <si>
    <t>1.6.- Ensayos de integridad de pilotes y pantallas</t>
  </si>
  <si>
    <t>1.6.1.- Pilotes prefabricados</t>
  </si>
  <si>
    <t>Comprobación de integridad estructural mediante ensayo sónico de impedancia mecánica con martillo de mano</t>
  </si>
  <si>
    <t>Recomendaciones CEDEX</t>
  </si>
  <si>
    <t>1.6.2.- Pilotes in situ</t>
  </si>
  <si>
    <t>Comprobación de integridad estructural mediante ensayo de transparencia sónica (cross-hole) en pilote instrumentado con 3 tubos de acero</t>
  </si>
  <si>
    <t>Comprobación de integridad estructural mediante ensayo de transparencia sónica (cross-hole) en pilote instrumentado con 4 tubos de acero</t>
  </si>
  <si>
    <t>Comprobación de integridad estructural mediante ensayo de transparencia sónica (cross-hole) en pilote instrumentado con más de 4 tubos de acero</t>
  </si>
  <si>
    <t>1.6.3.- Pantallas</t>
  </si>
  <si>
    <t>2.- ACERO CORRUGADO PARA ARMAR (ARMADURAS PASIVAS)</t>
  </si>
  <si>
    <t>2.1.- Control documental</t>
  </si>
  <si>
    <t>Certificado de adherencia en barras de acero corrugado</t>
  </si>
  <si>
    <t>UNE EN 10080 - Anexo C</t>
  </si>
  <si>
    <t>Características geométricas de barras de acero corrugado</t>
  </si>
  <si>
    <t>UNE EN 10080</t>
  </si>
  <si>
    <t xml:space="preserve">40 Tm </t>
  </si>
  <si>
    <t>En el caso de posesión de distintivo de calidad según Anejo 19 de EHE-08, no será necesaria la realización de estos ensayos en control de producción.                                                                                                                            ** En caso de que la medición sea inferioir a 300 toneladas, se tomarán sólo dos muestras por diámetro.</t>
  </si>
  <si>
    <t>Doblado simple, doblado-desdoblado en barras de acero corrugado</t>
  </si>
  <si>
    <t>UNE EN ISO 15630-1</t>
  </si>
  <si>
    <t>Ensayo de tracción en barras de acero corrugado</t>
  </si>
  <si>
    <t>UNE EN ISO 15630-1          ISO 6892</t>
  </si>
  <si>
    <t>Diámetro y fabricante</t>
  </si>
  <si>
    <t>3.- ACERO PARA TENSADOS (ARMADURAS ACTIVAS)</t>
  </si>
  <si>
    <t>3.1.- Identificación de los aceros</t>
  </si>
  <si>
    <t>3.1.1.- Alambres</t>
  </si>
  <si>
    <t>3.1.1.1.- Control documenntal</t>
  </si>
  <si>
    <t>3.1.1.2.- Ensayos</t>
  </si>
  <si>
    <t>3.1.2.- Barras</t>
  </si>
  <si>
    <t>3.1.2.1.- Control documental</t>
  </si>
  <si>
    <t>En caso de presentación de este documento ne será necesaria la realización de ensayos en control de producción.</t>
  </si>
  <si>
    <t>3.1.2.2.- Ensayos</t>
  </si>
  <si>
    <t>En el caso de posesión de distintivo de calidad según Anejo 19 de EHE-08, no será necesaria la realización de estos ensayos en control de producción</t>
  </si>
  <si>
    <t>3.1.3.- Cordones</t>
  </si>
  <si>
    <t>3.1.3.1.- Control documental</t>
  </si>
  <si>
    <t>3.1.3.2.- Ensayos</t>
  </si>
  <si>
    <t>3.2.- Caracterización de la lechada de inyección</t>
  </si>
  <si>
    <t>Fluidez de lechada de inyección</t>
  </si>
  <si>
    <t>UNE-EN 445</t>
  </si>
  <si>
    <t>10 días</t>
  </si>
  <si>
    <t>Exudación de lechada de inyección</t>
  </si>
  <si>
    <t>Reducción de volumen</t>
  </si>
  <si>
    <t>3.3.- Control de las instalaciones</t>
  </si>
  <si>
    <t>Verificación instalación de tesado</t>
  </si>
  <si>
    <t>Modelo de GIASA / EHE-08 Art. 90</t>
  </si>
  <si>
    <t>4.- ACERO LAMINADO EN ESTRUCTURAS</t>
  </si>
  <si>
    <t>4.1.- Identificación de los perfiles</t>
  </si>
  <si>
    <t>100 m / Tongada</t>
  </si>
  <si>
    <t>Tubos y tipo</t>
  </si>
  <si>
    <t>CÓDIGO</t>
  </si>
  <si>
    <t>ENSAYO</t>
  </si>
  <si>
    <t>OBSERVACIONES</t>
  </si>
  <si>
    <t>NORMA O PROCEDIMIENTO</t>
  </si>
  <si>
    <t>NORMATIVA CONTROL PRODUCCION</t>
  </si>
  <si>
    <t>REFERENCIA</t>
  </si>
  <si>
    <t>ENSAYOS</t>
  </si>
  <si>
    <t>Nº</t>
  </si>
  <si>
    <t>TAMAÑO LOTE</t>
  </si>
  <si>
    <t>1.-CONTROL A RECEPCIÓN DE EQUIPOS.</t>
  </si>
  <si>
    <t>Día de Técnico de grado medio especialista</t>
  </si>
  <si>
    <t>*</t>
  </si>
  <si>
    <t>100%</t>
  </si>
  <si>
    <t>2.- CONTROL FINAL DE INSTALACIONES EN EDAR, ETAP, ESTACIONES DE BOMBEO Y DEPÓSITOS</t>
  </si>
  <si>
    <t>3.- ANALÍTICA DE AGUAS, FANGOS Y TURBAS</t>
  </si>
  <si>
    <t>3.1.- Analíticas de aguas residuales (Para E.D.A.R.)</t>
  </si>
  <si>
    <t>Toma de muestras en contínuo</t>
  </si>
  <si>
    <t>R.D. 509/1996 y R.D. 2116/1998.    Normas aplicables al tratamiento de las aguas residuales urbanas.</t>
  </si>
  <si>
    <t>Determinación de DBO5 (por triplicado)</t>
  </si>
  <si>
    <t>Determinación de DQO</t>
  </si>
  <si>
    <t>Determinación de sólidos en suspensión</t>
  </si>
  <si>
    <t>Determinación del contenido en nitrógeno total</t>
  </si>
  <si>
    <t>Mes</t>
  </si>
  <si>
    <t>Determinación del contenido en fósforo total</t>
  </si>
  <si>
    <t>Determinación del pH</t>
  </si>
  <si>
    <t>Determinación de la conductividad electrica a 25ºC</t>
  </si>
  <si>
    <t>3.2.- Analíticas de aguas residuales (Para reutilización.)</t>
  </si>
  <si>
    <t>3.2.1.- Analíticas de aguas residuales para USOS URBANOS (Calidad 1.1 : residencial y Calidad 1.2: servicios)</t>
  </si>
  <si>
    <t>Determinación del contenido en Nematodos intestinales</t>
  </si>
  <si>
    <t>Método Bailinger modificado por Bouhoum&amp;Schwartzbrod</t>
  </si>
  <si>
    <t>R.D. 1620/2007. Régimen jurídico de la reutilización de las aguas depuradas.</t>
  </si>
  <si>
    <t>mes</t>
  </si>
  <si>
    <t>Determinación del contenido en Escherichia coli</t>
  </si>
  <si>
    <t>Recuento de bacterias E. coli beta-Glucuronidasa positivas</t>
  </si>
  <si>
    <t>semana</t>
  </si>
  <si>
    <t>Gravimétria con filtro de fibra de vidrio</t>
  </si>
  <si>
    <t>Determinación de la turbidez</t>
  </si>
  <si>
    <t>Nefelometría</t>
  </si>
  <si>
    <t>Determinación del contenido en Legionella spp</t>
  </si>
  <si>
    <t>ISO 11731-1</t>
  </si>
  <si>
    <t xml:space="preserve">3.2.2.- Analíticas de aguas residuales para USOS AGRICOLAS </t>
  </si>
  <si>
    <t>Instalación</t>
  </si>
  <si>
    <t>Relación de adsorción de sodio (RAS):calcio, magnesio y sodio</t>
  </si>
  <si>
    <t>Determinación del contenido en metales para reutilización de aguas residuales: boro, arsénico, berilio, cadmio, cobalto, cromo, cobre, manganeso, molibdeno, níquel, selenio, vanadio</t>
  </si>
  <si>
    <t xml:space="preserve">3.2.2.1- Analíticas de aguas residuales para USOS AGRICOLAS (Calidad 2.1) </t>
  </si>
  <si>
    <t>Deteminación del contenido en Salmonella</t>
  </si>
  <si>
    <t>Test presencia/ausencia</t>
  </si>
  <si>
    <t xml:space="preserve">3.2.2.2- Analíticas de aguas residuales para USOS AGRICOLAS (Calidad 2.2) </t>
  </si>
  <si>
    <t xml:space="preserve">3.2.2.3- Analíticas de aguas residuales para USOS AGRICOLAS (Calidad 2.3) </t>
  </si>
  <si>
    <t>3.2.3.- Analíticas de aguas residuales para USOS INDUSTRIALES</t>
  </si>
  <si>
    <t>3.2.3.1- Analíticas de aguas residuales para USOS INDUSTRIALES (Calidad 3.1)</t>
  </si>
  <si>
    <t>Determinación del contenido en Nematodos intestinales  (**)</t>
  </si>
  <si>
    <t>Determinación de la turbidez (***)</t>
  </si>
  <si>
    <t>3.2.3.2- Analíticas de aguas residuales para USOS INDUSTRIALES (Calidad 3.2)</t>
  </si>
  <si>
    <t xml:space="preserve">Determinación del contenido en Nematodos intestinales  </t>
  </si>
  <si>
    <t>día</t>
  </si>
  <si>
    <t>3.2.4.- Analíticas de aguas residuales para USOS RECREATIVOS</t>
  </si>
  <si>
    <t>3.2.4.1- Analíticas de aguas residuales para USOS RECREATIVOS (Calidad 4.1)</t>
  </si>
  <si>
    <t>3.2.4.2- Analíticas de aguas residuales para USOS RECREATIVOS (Calidad 4.2)</t>
  </si>
  <si>
    <t>3.2.5.- Analíticas de aguas residuales para USOS AMBIENTALES</t>
  </si>
  <si>
    <t>3.2.5.1- Analíticas de aguas residuales para USOS AMBIENTALES (Calidad 5.1)</t>
  </si>
  <si>
    <t>Determinación del contenido en nitratos</t>
  </si>
  <si>
    <t>3.2.5.2- Analíticas de aguas residuales para USOS AMBIENTALES (Calidad 5.2)</t>
  </si>
  <si>
    <t>3.2.5.3- Analíticas de aguas residuales para USOS AMBIENTALES (Calidad 5.3)</t>
  </si>
  <si>
    <t>3.3.- Analíticas de fangos</t>
  </si>
  <si>
    <t>Determinación de materia seca en fangos</t>
  </si>
  <si>
    <t>R.D. 1310/1990, por el que se regula la utilización de los lodos de depuración en el sector agrario.</t>
  </si>
  <si>
    <t>Estabilidad en fangos</t>
  </si>
  <si>
    <t>Determinación del pH en fangos</t>
  </si>
  <si>
    <t>Determianción del contenido en metales de fangos: cadmio, cromo, niquel, plomo, zinc y mercurio.</t>
  </si>
  <si>
    <t>3.4.- Analíticas de aguas para consumo humano</t>
  </si>
  <si>
    <r>
      <t>Análisis de control en red de distribución:</t>
    </r>
    <r>
      <rPr>
        <sz val="9"/>
        <rFont val="NewsGotT"/>
      </rPr>
      <t xml:space="preserve">  olor, sabor, turbidez, color conductividad eléctrica a 20ºC, pH, amonio, cloro libre residual, Escherichia coli, bacterias Coliformes y Enterococos.</t>
    </r>
  </si>
  <si>
    <t>R.D. 140/2003 Criterios sanitarios de la calidad de agua de consumo público</t>
  </si>
  <si>
    <t>Ramal</t>
  </si>
  <si>
    <r>
      <t xml:space="preserve">Análisis de control en depósitos de abastecimiento:  </t>
    </r>
    <r>
      <rPr>
        <sz val="9"/>
        <rFont val="NewsGotT"/>
      </rPr>
      <t xml:space="preserve"> olor, sabor, turbidez, color conductividad eléctrica a 20ºC, pH, amonio, cloro libre residual, Escherichia coli, bacterias Coliformes y recuento de colonias a 22ºC y Clostridium perfringens.</t>
    </r>
  </si>
  <si>
    <t>depósito</t>
  </si>
  <si>
    <t xml:space="preserve">Parámetros microbiológicos (ANEXO A): </t>
  </si>
  <si>
    <t xml:space="preserve">Parámetros químicos (ANEXO B.1): </t>
  </si>
  <si>
    <t>Análisis parámetros químicos que se controlan según las especificaciones del producto (ANEXO B.2): Acrilamida, Epiclorhidrina, Cloruro de vinilo.</t>
  </si>
  <si>
    <t xml:space="preserve">Parámetros indicadores (ANEXO C): </t>
  </si>
  <si>
    <t>Análisis Radiactividad (ANEXO D): Dosis indicativa total, Tritio, Actividad alfa total y Actividad beta total.</t>
  </si>
  <si>
    <t>3.5.- Analíticas de turbas</t>
  </si>
  <si>
    <t>Análisis de turba incluyendo los parámetros: pH, conductividad, fósforo total, nitrógeno total, calcio, magnesio, sodio, potasio, hierro, manganeso, cobre, humedad, materia orgánica, extracto húmico, capacidad de intercambio y granulometria.</t>
  </si>
  <si>
    <t>PLIEGO PROYECTO</t>
  </si>
  <si>
    <t>Tipo / procedencia</t>
  </si>
  <si>
    <t>CAPÍTULO VII: CONTROL DE EQUIPOS Y PUESTA EN MARCHA</t>
  </si>
  <si>
    <t>Jornada / mes</t>
  </si>
  <si>
    <t>Solo en el caso de obras  que requierán la instalación de equipos especiales.</t>
  </si>
  <si>
    <t>Jornada / mes (*)</t>
  </si>
  <si>
    <t>El laboratorio de recepción supervisará las pruebas realizadas por el contratista o el laboratorio de autocontrol.</t>
  </si>
  <si>
    <t>Adicionalmente se analizarán estos parámetros en muestras de agua residual tratada a salida de EDAR en el caso de querer obtener información  para valorar  una posible reutilización para riego.</t>
  </si>
  <si>
    <t xml:space="preserve">Cuando exista posibilidad de aerosolización del agua.  </t>
  </si>
  <si>
    <t>Estos ensayos se realizarán inicialmente en cada instalación cuya agua se destine a USO AGRICOLA (CALIDAD: 2.1, 2.2 y 2.3).  En el caso de sobrepasarse los máximos permitidos se realizará la determinación con periodicidad mensual.</t>
  </si>
  <si>
    <t>11.- TUBOS DE P.V.C. PARA ABASTECIMIENTO</t>
  </si>
  <si>
    <t>11.1.- Características del material</t>
  </si>
  <si>
    <t>11.1.1.- P.V.C.</t>
  </si>
  <si>
    <t>11.1.2.- Tubos (en fábrica o antes de su colocación)</t>
  </si>
  <si>
    <t>11.2.- Pruebas de la tubería colocada en zanja</t>
  </si>
  <si>
    <t xml:space="preserve">12.- TUBOS DE POLIETILENO </t>
  </si>
  <si>
    <t>12.1.- Características del material</t>
  </si>
  <si>
    <t>12.1.1.- Polietileno</t>
  </si>
  <si>
    <t>12.1.2.- Tubos (en fábrica o antes de su colocación)</t>
  </si>
  <si>
    <t>12.2.- Pruebas de la tubería colocada en zanja</t>
  </si>
  <si>
    <t>13.- TUBOS DE POLIETILENO A PRESIÓN PARA SANEAMIENTO</t>
  </si>
  <si>
    <t>13.1.- Características del material</t>
  </si>
  <si>
    <t>13.1.1.- Polietileno</t>
  </si>
  <si>
    <t>13.1.2.- Tubos (en fábrica o antes de su colocación)</t>
  </si>
  <si>
    <t>13.2.- Pruebas de la tubería colocada en zanja</t>
  </si>
  <si>
    <t>14.- TUBOS DE POLIETILENO DE A PRESIÓN PARA ABASTECIMIENTO</t>
  </si>
  <si>
    <t>14.1.1.- Polietileno</t>
  </si>
  <si>
    <t>15.- TUBOS DE POLIESTER REFORZADO CON FIBRA DE VIDRIO PARA SANEAMIENTO</t>
  </si>
  <si>
    <t>15.1.1.- Tubos (en fábrica o antes de su colocación)</t>
  </si>
  <si>
    <t>16.- TUBOS DE POLIESTER REFORZADO CON FIBRA DE VIDRIO PARA ABASTECIMIENTO</t>
  </si>
  <si>
    <t>16.1.1.- Tubos (en fábrica o antes de su colocación)</t>
  </si>
  <si>
    <t>17.- JUNTAS ELASTOMÉRICAS</t>
  </si>
  <si>
    <t>17.1.- Material</t>
  </si>
  <si>
    <t>17.2.- Junta montada</t>
  </si>
  <si>
    <t>18.- PINTURA Y PROTECCIÓN DE CONDUCCIONES</t>
  </si>
  <si>
    <t>18.1.- Características del material base (pintura)</t>
  </si>
  <si>
    <t>17.- BORDILLOS PREFABRICADOS DE HORMIGÓN</t>
  </si>
  <si>
    <r>
      <t>3.2.- Pequeños pozos y arquetas (Menos de 3 m</t>
    </r>
    <r>
      <rPr>
        <b/>
        <vertAlign val="superscript"/>
        <sz val="9"/>
        <rFont val="NewsGotT"/>
      </rPr>
      <t>2</t>
    </r>
    <r>
      <rPr>
        <b/>
        <sz val="9"/>
        <rFont val="NewsGotT"/>
      </rPr>
      <t xml:space="preserve"> de superficie en planta)</t>
    </r>
  </si>
  <si>
    <r>
      <t>3.3.- Grandes pozos y arquetas (Más de 3 m</t>
    </r>
    <r>
      <rPr>
        <b/>
        <vertAlign val="superscript"/>
        <sz val="9"/>
        <rFont val="NewsGotT"/>
      </rPr>
      <t>2</t>
    </r>
    <r>
      <rPr>
        <b/>
        <sz val="9"/>
        <rFont val="NewsGotT"/>
      </rPr>
      <t xml:space="preserve"> de superficie en planta)</t>
    </r>
  </si>
  <si>
    <t>Estimamos 500m de inspección por visita</t>
  </si>
  <si>
    <t>El Control de Recepción se realizará mediante la toma de una muestra semanal en cada punto de control (agua residual bruta a entrada de EDAR y agua residual tratada a salida de EDAR) durante los cuatro últimos meses del período de puesta en marcha, salvo indicación en contrario del P.P.T.P. del Proyecto o del Pliego de Bases del Concurso.                                                                                                                  
* Estos parámetros se analizarán cuando el vertido se realice a zonas sensibles de eutrofización o la EDAR se haya diseñado con proceso de eliminación de nutrientes.</t>
  </si>
  <si>
    <t>AGUA DESTINADA A USOS URBANOS :                                                                                                                                 
CALIDAD 1.1 : RESIDENCIAL.  Riego de jardines privados y descarga de aparatos sanitarios.                                                                                                                             
CALIDAD 1.2: SERVICIOS.Riego de zonas verdes urbanas (parques, campos deportivos y similares), baldeo de calles, sistemas contraincendios y lavado industrial de vehículos</t>
  </si>
  <si>
    <t xml:space="preserve">AGUA DESTINADA A USOS AGRICOLAS :                                                                                                                                 
CALIDAD 2.1 : Riego de cultivos con sistema de aplicación de agua que permita el contacto directo del agua regenerada con las partes comestibles para alimentación humana en fresco. </t>
  </si>
  <si>
    <t>AGUA DESTINADA A USOS AGRICOLAS :                                                                                                                                 
CALIDAD 2.2 :  - Riego de productos para consumo humano con sistema de aplicación de agua que no evita el contacto directo del agua regenerada con las partes comestibles, pero el consumo no es en fresco sino con un tratamiento industrial posterior; - Riego de pastos para consumo de animales productores de leche o carne; - Acuicultura.</t>
  </si>
  <si>
    <t>AGUA DESTINADA A USOS AGRICOLAS :                                                                                                                                 
CALIDAD 2.3 : - Riego localizado de cultivos leñosos que impida el contacto del agua regenerada con los frutos consumidos en alimentación humana; - Riego de cultivos de flores ornamentales, vivieros, invernaderos sin contacto directo del agua regenerada con las producciones; - Riego de cultivos industriales no alimentarios, vivieros, forrajes ensilados, cereales y semillas oleaginosas.</t>
  </si>
  <si>
    <t>AGUA DESTINADA A USOS INDUSTRIALES :                                                                                                                                 
CALIDAD 3.1 : - Aguas de proceso y limpieza; - Otros usos industriales. 
 ** Solo en el caso de aguas de proceso y limpieza para uso en la industria alimentaria. 
*** Solo para el caso de aguas de proceso de limpieza (excepto en la industria alimentaria) y en otros usos industriales,</t>
  </si>
  <si>
    <t>AGUA DESTINADA A USOS INDUSTRIALES :                                                                                                                                 
CALIDAD 3.2 :  - Torres de refrigeración y condensadores evaporativos.</t>
  </si>
  <si>
    <t>AGUA DESTINADA A USOS RECREATIVOS :                                                                                                                                 
CALIDAD 4.1 :  - Riego de campos de golf.</t>
  </si>
  <si>
    <t>AGUA DESTINADA A USOS RECREATIVOS :                                                                                                                                 
CALIDAD 4.2 : - Estanques, masas de agua y caudales circulantes ornamentales, en los que esté impedido el acceso del público al agua.</t>
  </si>
  <si>
    <t>AGUA DESTINADA A USOS AMBIENTALES :                                                                                                                                 
CALIDAD 5.1 : - Recarga de acuiferos por percolación localizada a través del terreno.</t>
  </si>
  <si>
    <t>AGUA DESTINADA A USOS AMBIENTALES :                                                                                                                                 
CALIDAD 5.2 : - Recarga de acuiferos por  inyección directa.</t>
  </si>
  <si>
    <t>AGUA DESTINADA A USOS AMBIENTALES :                                                                                                                                 
CALIDAD 5.2 : - Riego de bosques, zonas verdes y de otro tipo no accesibles al público; - Silvicultura.</t>
  </si>
  <si>
    <t>Adicionalmente se exigirá Certificado de idoneidad para contacto con agua de consumo, si este es su uso  (indicado por R.D. 140/2003)</t>
  </si>
  <si>
    <t xml:space="preserve"> 18 % I.V.A.</t>
  </si>
</sst>
</file>

<file path=xl/styles.xml><?xml version="1.0" encoding="utf-8"?>
<styleSheet xmlns="http://schemas.openxmlformats.org/spreadsheetml/2006/main">
  <numFmts count="2">
    <numFmt numFmtId="44" formatCode="_-* #,##0.00\ &quot;€&quot;_-;\-* #,##0.00\ &quot;€&quot;_-;_-* &quot;-&quot;??\ &quot;€&quot;_-;_-@_-"/>
    <numFmt numFmtId="164" formatCode="0000"/>
  </numFmts>
  <fonts count="31">
    <font>
      <sz val="11"/>
      <color theme="1"/>
      <name val="Calibri"/>
      <family val="2"/>
      <scheme val="minor"/>
    </font>
    <font>
      <sz val="11"/>
      <color indexed="8"/>
      <name val="Calibri"/>
      <family val="2"/>
    </font>
    <font>
      <b/>
      <sz val="10"/>
      <name val="NewsGotT"/>
    </font>
    <font>
      <b/>
      <sz val="9"/>
      <name val="NewsGotT"/>
    </font>
    <font>
      <sz val="9"/>
      <color indexed="10"/>
      <name val="NewsGotT"/>
    </font>
    <font>
      <sz val="9"/>
      <name val="NewsGotT"/>
    </font>
    <font>
      <sz val="7"/>
      <name val="NewsGotT"/>
    </font>
    <font>
      <sz val="9"/>
      <name val="Times New Roman"/>
      <family val="1"/>
    </font>
    <font>
      <b/>
      <sz val="14"/>
      <name val="NewsGotT"/>
    </font>
    <font>
      <sz val="14"/>
      <name val="NewsGotT"/>
    </font>
    <font>
      <sz val="8"/>
      <name val="NewsGotT"/>
    </font>
    <font>
      <vertAlign val="superscript"/>
      <sz val="9"/>
      <name val="NewsGotT"/>
    </font>
    <font>
      <vertAlign val="superscript"/>
      <sz val="9"/>
      <color indexed="12"/>
      <name val="NewsGotT"/>
    </font>
    <font>
      <sz val="10"/>
      <name val="Arial"/>
      <family val="2"/>
    </font>
    <font>
      <strike/>
      <sz val="10"/>
      <name val="Arial"/>
      <family val="2"/>
    </font>
    <font>
      <i/>
      <sz val="9"/>
      <color indexed="12"/>
      <name val="NewsGotT"/>
    </font>
    <font>
      <sz val="9"/>
      <color indexed="61"/>
      <name val="NewsGotT"/>
    </font>
    <font>
      <sz val="9"/>
      <color indexed="21"/>
      <name val="NewsGotT"/>
    </font>
    <font>
      <sz val="10"/>
      <name val="NewsGotT"/>
    </font>
    <font>
      <vertAlign val="subscript"/>
      <sz val="9"/>
      <name val="NewsGotT"/>
    </font>
    <font>
      <sz val="9"/>
      <color indexed="48"/>
      <name val="NewsGotT"/>
    </font>
    <font>
      <strike/>
      <sz val="9"/>
      <name val="NewsGotT"/>
    </font>
    <font>
      <sz val="8"/>
      <name val="Calibri"/>
      <family val="2"/>
    </font>
    <font>
      <sz val="10"/>
      <name val="Arial"/>
      <family val="2"/>
    </font>
    <font>
      <b/>
      <sz val="12"/>
      <name val="NewsGotT"/>
    </font>
    <font>
      <b/>
      <i/>
      <sz val="26"/>
      <name val="NewsGotT"/>
    </font>
    <font>
      <b/>
      <i/>
      <sz val="10"/>
      <name val="NewsGotT"/>
    </font>
    <font>
      <sz val="12"/>
      <name val="NewsGotT"/>
    </font>
    <font>
      <sz val="11"/>
      <name val="NewsGotT"/>
    </font>
    <font>
      <b/>
      <vertAlign val="superscript"/>
      <sz val="9"/>
      <name val="NewsGotT"/>
    </font>
    <font>
      <sz val="11"/>
      <name val="Calibri"/>
      <family val="2"/>
      <scheme val="minor"/>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double">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double">
        <color indexed="64"/>
      </left>
      <right style="double">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double">
        <color indexed="64"/>
      </right>
      <top style="thick">
        <color indexed="64"/>
      </top>
      <bottom style="thin">
        <color indexed="64"/>
      </bottom>
      <diagonal/>
    </border>
    <border>
      <left style="thick">
        <color indexed="64"/>
      </left>
      <right style="double">
        <color indexed="64"/>
      </right>
      <top/>
      <bottom/>
      <diagonal/>
    </border>
    <border>
      <left style="double">
        <color indexed="64"/>
      </left>
      <right/>
      <top style="thin">
        <color indexed="64"/>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ck">
        <color indexed="64"/>
      </top>
      <bottom/>
      <diagonal/>
    </border>
    <border>
      <left style="double">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thick">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ck">
        <color indexed="64"/>
      </bottom>
      <diagonal/>
    </border>
    <border>
      <left style="thin">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bottom/>
      <diagonal/>
    </border>
    <border>
      <left/>
      <right style="double">
        <color indexed="64"/>
      </right>
      <top style="double">
        <color indexed="64"/>
      </top>
      <bottom/>
      <diagonal/>
    </border>
    <border>
      <left/>
      <right style="double">
        <color indexed="64"/>
      </right>
      <top/>
      <bottom style="thick">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thick">
        <color indexed="64"/>
      </bottom>
      <diagonal/>
    </border>
    <border>
      <left style="thin">
        <color indexed="64"/>
      </left>
      <right style="double">
        <color indexed="64"/>
      </right>
      <top/>
      <bottom style="thick">
        <color indexed="64"/>
      </bottom>
      <diagonal/>
    </border>
  </borders>
  <cellStyleXfs count="6">
    <xf numFmtId="0" fontId="0" fillId="0" borderId="0"/>
    <xf numFmtId="44" fontId="1" fillId="0" borderId="0" applyFont="0" applyFill="0" applyBorder="0" applyAlignment="0" applyProtection="0"/>
    <xf numFmtId="0" fontId="7" fillId="0" borderId="0"/>
    <xf numFmtId="0" fontId="23" fillId="0" borderId="0"/>
    <xf numFmtId="0" fontId="7" fillId="0" borderId="1">
      <alignment horizontal="center" vertical="center"/>
    </xf>
    <xf numFmtId="0" fontId="7" fillId="0" borderId="0">
      <alignment vertical="center"/>
    </xf>
  </cellStyleXfs>
  <cellXfs count="776">
    <xf numFmtId="0" fontId="0" fillId="0" borderId="0" xfId="0"/>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vertical="center"/>
    </xf>
    <xf numFmtId="0" fontId="5" fillId="0" borderId="6"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vertical="center"/>
    </xf>
    <xf numFmtId="0" fontId="5" fillId="0" borderId="6" xfId="0" applyFont="1" applyBorder="1" applyAlignment="1" applyProtection="1">
      <alignment horizontal="lef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left" vertical="center"/>
    </xf>
    <xf numFmtId="0" fontId="5" fillId="0" borderId="6" xfId="0" applyFont="1" applyBorder="1" applyAlignment="1" applyProtection="1">
      <alignment vertical="center" wrapText="1"/>
    </xf>
    <xf numFmtId="0" fontId="6" fillId="0" borderId="5" xfId="0" applyFont="1" applyBorder="1" applyAlignment="1" applyProtection="1">
      <alignment vertical="center" wrapText="1"/>
    </xf>
    <xf numFmtId="0" fontId="5" fillId="0" borderId="5" xfId="0" applyFont="1" applyBorder="1" applyAlignment="1" applyProtection="1">
      <alignment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3" fillId="0" borderId="6" xfId="0" applyFont="1" applyBorder="1" applyAlignment="1" applyProtection="1">
      <alignment vertical="center" wrapText="1"/>
    </xf>
    <xf numFmtId="0" fontId="5" fillId="0" borderId="6" xfId="0" applyFont="1" applyFill="1" applyBorder="1" applyAlignment="1" applyProtection="1">
      <alignment vertical="center" wrapText="1"/>
    </xf>
    <xf numFmtId="0" fontId="5" fillId="0" borderId="5" xfId="0" applyFont="1" applyFill="1" applyBorder="1" applyAlignment="1" applyProtection="1">
      <alignment vertical="center"/>
    </xf>
    <xf numFmtId="0" fontId="5" fillId="0" borderId="1"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2" xfId="0" applyFont="1" applyBorder="1" applyAlignment="1" applyProtection="1">
      <alignment vertical="center" wrapText="1"/>
    </xf>
    <xf numFmtId="0" fontId="5" fillId="0" borderId="13" xfId="0" applyFont="1" applyBorder="1" applyAlignment="1" applyProtection="1">
      <alignment horizontal="center" vertical="center"/>
    </xf>
    <xf numFmtId="0" fontId="5" fillId="0" borderId="14" xfId="0" applyFont="1" applyBorder="1" applyAlignment="1" applyProtection="1">
      <alignment vertical="center"/>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7" xfId="0" applyFont="1" applyBorder="1" applyAlignment="1" applyProtection="1">
      <alignment horizontal="left" vertical="center"/>
    </xf>
    <xf numFmtId="0" fontId="5" fillId="0" borderId="17" xfId="0" applyFont="1" applyBorder="1" applyAlignment="1" applyProtection="1">
      <alignment horizontal="left" vertical="center" wrapText="1"/>
    </xf>
    <xf numFmtId="0" fontId="5" fillId="0" borderId="9" xfId="0" applyFont="1" applyBorder="1" applyAlignment="1" applyProtection="1">
      <alignment horizontal="center" vertical="center"/>
    </xf>
    <xf numFmtId="0" fontId="5" fillId="0" borderId="18"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6" xfId="0" applyFont="1" applyFill="1" applyBorder="1" applyAlignment="1" applyProtection="1">
      <alignment horizontal="center" vertical="center"/>
    </xf>
    <xf numFmtId="0" fontId="5" fillId="0" borderId="20" xfId="0" applyFont="1" applyBorder="1" applyAlignment="1" applyProtection="1">
      <alignment horizontal="left" vertical="center"/>
    </xf>
    <xf numFmtId="0" fontId="5" fillId="0" borderId="0" xfId="0" applyFont="1" applyAlignment="1" applyProtection="1">
      <alignment vertical="center"/>
    </xf>
    <xf numFmtId="0" fontId="3" fillId="0" borderId="21" xfId="0" applyFont="1" applyFill="1" applyBorder="1" applyAlignment="1" applyProtection="1">
      <alignment vertical="center"/>
    </xf>
    <xf numFmtId="0" fontId="5" fillId="0" borderId="0" xfId="0" applyFont="1" applyFill="1" applyAlignment="1" applyProtection="1">
      <alignment vertical="center"/>
    </xf>
    <xf numFmtId="0" fontId="5" fillId="0" borderId="7" xfId="0" applyFont="1" applyFill="1" applyBorder="1" applyAlignment="1" applyProtection="1">
      <alignment horizontal="center" vertical="center"/>
    </xf>
    <xf numFmtId="0" fontId="3" fillId="0" borderId="22" xfId="0" applyFont="1" applyFill="1" applyBorder="1" applyAlignment="1" applyProtection="1">
      <alignment horizontal="left" vertical="center"/>
    </xf>
    <xf numFmtId="0" fontId="3" fillId="0" borderId="4" xfId="0" applyFont="1" applyFill="1" applyBorder="1" applyAlignment="1" applyProtection="1">
      <alignment horizontal="center" vertical="center"/>
    </xf>
    <xf numFmtId="0" fontId="5" fillId="0" borderId="4" xfId="0" applyFont="1" applyFill="1" applyBorder="1" applyAlignment="1" applyProtection="1">
      <alignment vertical="center" wrapText="1"/>
    </xf>
    <xf numFmtId="0" fontId="5" fillId="0" borderId="17" xfId="0" applyFont="1" applyFill="1" applyBorder="1" applyAlignment="1" applyProtection="1">
      <alignment horizontal="left" vertical="center" wrapText="1"/>
    </xf>
    <xf numFmtId="0" fontId="5" fillId="0" borderId="6" xfId="0" applyFont="1" applyFill="1" applyBorder="1" applyAlignment="1" applyProtection="1">
      <alignment vertical="center"/>
    </xf>
    <xf numFmtId="0" fontId="5" fillId="0" borderId="23" xfId="0" applyFont="1" applyFill="1" applyBorder="1" applyAlignment="1" applyProtection="1">
      <alignment vertical="center" wrapText="1"/>
    </xf>
    <xf numFmtId="0" fontId="5" fillId="0" borderId="22" xfId="0" applyFont="1" applyFill="1" applyBorder="1" applyAlignment="1" applyProtection="1">
      <alignment horizontal="center" vertical="center"/>
    </xf>
    <xf numFmtId="3" fontId="5" fillId="0" borderId="5"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vertical="center" wrapText="1"/>
    </xf>
    <xf numFmtId="0" fontId="3" fillId="0" borderId="4"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xf>
    <xf numFmtId="3" fontId="3" fillId="0" borderId="5" xfId="0" applyNumberFormat="1"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5"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left" vertical="center"/>
    </xf>
    <xf numFmtId="0" fontId="5" fillId="0" borderId="3"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8"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5" fillId="0" borderId="24" xfId="0" applyFont="1" applyFill="1" applyBorder="1" applyAlignment="1" applyProtection="1">
      <alignment horizontal="center" vertical="center"/>
    </xf>
    <xf numFmtId="0" fontId="5" fillId="0" borderId="22" xfId="2" applyFont="1" applyBorder="1" applyAlignment="1" applyProtection="1">
      <alignment horizontal="center" vertical="center"/>
    </xf>
    <xf numFmtId="0" fontId="5" fillId="0" borderId="22" xfId="4" applyFont="1" applyBorder="1" applyAlignment="1" applyProtection="1">
      <alignment horizontal="left" vertical="center"/>
    </xf>
    <xf numFmtId="0" fontId="5" fillId="0" borderId="4" xfId="4" applyFont="1" applyBorder="1" applyAlignment="1" applyProtection="1">
      <alignment horizontal="left" vertical="center" wrapText="1"/>
    </xf>
    <xf numFmtId="0" fontId="5" fillId="0" borderId="22" xfId="0" applyFont="1" applyBorder="1" applyAlignment="1" applyProtection="1">
      <alignment horizontal="center" vertical="center"/>
    </xf>
    <xf numFmtId="0" fontId="5" fillId="0" borderId="7" xfId="0" applyFont="1" applyFill="1" applyBorder="1" applyAlignment="1" applyProtection="1">
      <alignment horizontal="left" vertical="center" wrapText="1"/>
    </xf>
    <xf numFmtId="0" fontId="5" fillId="0" borderId="22" xfId="4" applyFont="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8"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2" xfId="0" applyFont="1" applyFill="1" applyBorder="1" applyAlignment="1" applyProtection="1">
      <alignment vertical="center"/>
    </xf>
    <xf numFmtId="0" fontId="3" fillId="0" borderId="24" xfId="0" applyFont="1" applyFill="1" applyBorder="1" applyAlignment="1" applyProtection="1">
      <alignment horizontal="left" vertical="center"/>
    </xf>
    <xf numFmtId="0" fontId="5" fillId="0" borderId="6" xfId="0" applyFont="1" applyFill="1" applyBorder="1" applyAlignment="1" applyProtection="1">
      <alignment vertical="center" wrapText="1" shrinkToFit="1"/>
    </xf>
    <xf numFmtId="0" fontId="5" fillId="0" borderId="4" xfId="0" applyFont="1" applyFill="1" applyBorder="1" applyAlignment="1" applyProtection="1">
      <alignment horizontal="center" vertical="center" wrapText="1" shrinkToFit="1"/>
    </xf>
    <xf numFmtId="0" fontId="5" fillId="0" borderId="1" xfId="4" applyFont="1" applyFill="1" applyBorder="1" applyAlignment="1" applyProtection="1">
      <alignment horizontal="center" vertical="center"/>
    </xf>
    <xf numFmtId="0" fontId="5" fillId="0" borderId="5" xfId="4" applyFont="1" applyFill="1" applyBorder="1" applyAlignment="1" applyProtection="1">
      <alignment horizontal="center" vertical="center"/>
    </xf>
    <xf numFmtId="0" fontId="5" fillId="0" borderId="6" xfId="2" applyFont="1" applyFill="1" applyBorder="1" applyAlignment="1" applyProtection="1">
      <alignment horizontal="center" vertical="center"/>
    </xf>
    <xf numFmtId="0" fontId="5" fillId="0" borderId="17" xfId="2" applyFont="1" applyFill="1" applyBorder="1" applyAlignment="1" applyProtection="1">
      <alignment horizontal="left" vertical="center" wrapText="1"/>
    </xf>
    <xf numFmtId="0" fontId="5" fillId="0" borderId="6" xfId="4" applyFont="1" applyFill="1" applyBorder="1" applyAlignment="1" applyProtection="1">
      <alignment horizontal="left" vertical="center"/>
    </xf>
    <xf numFmtId="0" fontId="5" fillId="0" borderId="4" xfId="4" applyFont="1" applyFill="1" applyBorder="1" applyAlignment="1" applyProtection="1">
      <alignment horizontal="center" vertical="center"/>
    </xf>
    <xf numFmtId="0" fontId="5" fillId="0" borderId="5" xfId="4" applyFont="1" applyFill="1" applyBorder="1" applyAlignment="1" applyProtection="1">
      <alignment horizontal="left" vertical="center" wrapText="1"/>
    </xf>
    <xf numFmtId="0" fontId="5" fillId="0" borderId="24" xfId="4" applyFont="1" applyFill="1" applyBorder="1" applyAlignment="1" applyProtection="1">
      <alignment horizontal="center" vertical="center"/>
    </xf>
    <xf numFmtId="0" fontId="5" fillId="0" borderId="6" xfId="4" applyFont="1" applyFill="1" applyBorder="1" applyAlignment="1" applyProtection="1">
      <alignment horizontal="left" vertical="center" wrapText="1"/>
    </xf>
    <xf numFmtId="0" fontId="5" fillId="0" borderId="4" xfId="4" applyFont="1" applyFill="1" applyBorder="1" applyAlignment="1" applyProtection="1">
      <alignment horizontal="center" vertical="center" wrapText="1"/>
    </xf>
    <xf numFmtId="0" fontId="3" fillId="0" borderId="4" xfId="4" applyFont="1" applyFill="1" applyBorder="1" applyAlignment="1" applyProtection="1">
      <alignment horizontal="center" vertical="center"/>
    </xf>
    <xf numFmtId="0" fontId="3" fillId="0" borderId="22" xfId="4" applyFont="1" applyFill="1" applyBorder="1" applyAlignment="1" applyProtection="1">
      <alignment horizontal="left" vertical="center"/>
    </xf>
    <xf numFmtId="0" fontId="3" fillId="0" borderId="4" xfId="4" applyFont="1" applyFill="1" applyBorder="1" applyAlignment="1" applyProtection="1">
      <alignment horizontal="left" vertical="center" wrapText="1"/>
    </xf>
    <xf numFmtId="0" fontId="5" fillId="0" borderId="17" xfId="4" applyFont="1" applyFill="1" applyBorder="1" applyAlignment="1" applyProtection="1">
      <alignment horizontal="left" vertical="center" wrapText="1"/>
    </xf>
    <xf numFmtId="0" fontId="5" fillId="0" borderId="23" xfId="4" applyFont="1" applyFill="1" applyBorder="1" applyAlignment="1" applyProtection="1">
      <alignment horizontal="left" vertical="center" wrapText="1"/>
    </xf>
    <xf numFmtId="0" fontId="5" fillId="0" borderId="27" xfId="4" applyFont="1" applyFill="1" applyBorder="1" applyAlignment="1" applyProtection="1">
      <alignment horizontal="center" vertical="center"/>
    </xf>
    <xf numFmtId="0" fontId="5" fillId="0" borderId="6" xfId="2" applyFont="1" applyFill="1" applyBorder="1" applyAlignment="1" applyProtection="1">
      <alignment vertical="center"/>
    </xf>
    <xf numFmtId="0" fontId="5" fillId="0" borderId="5" xfId="2" applyFont="1" applyFill="1" applyBorder="1" applyAlignment="1" applyProtection="1">
      <alignment vertical="center"/>
    </xf>
    <xf numFmtId="0" fontId="5" fillId="0" borderId="5" xfId="2" applyFont="1" applyFill="1" applyBorder="1" applyAlignment="1" applyProtection="1">
      <alignment horizontal="center" vertical="center"/>
    </xf>
    <xf numFmtId="0" fontId="3" fillId="0" borderId="28" xfId="4" applyFont="1" applyFill="1" applyBorder="1" applyAlignment="1" applyProtection="1">
      <alignment horizontal="left" vertical="center" wrapText="1"/>
    </xf>
    <xf numFmtId="0" fontId="5" fillId="0" borderId="24" xfId="2" applyFont="1" applyFill="1" applyBorder="1" applyAlignment="1" applyProtection="1">
      <alignment horizontal="center" vertical="center"/>
    </xf>
    <xf numFmtId="0" fontId="5" fillId="0" borderId="6" xfId="4" applyFont="1" applyFill="1" applyBorder="1" applyAlignment="1" applyProtection="1">
      <alignment horizontal="center" vertical="center" wrapText="1"/>
    </xf>
    <xf numFmtId="0" fontId="5" fillId="0" borderId="5" xfId="4" applyFont="1" applyFill="1" applyBorder="1" applyAlignment="1" applyProtection="1">
      <alignment horizontal="center" vertical="center" wrapText="1"/>
    </xf>
    <xf numFmtId="0" fontId="5" fillId="0" borderId="29" xfId="4" applyFont="1" applyFill="1" applyBorder="1" applyAlignment="1" applyProtection="1">
      <alignment horizontal="left" vertical="center" wrapText="1"/>
    </xf>
    <xf numFmtId="3" fontId="5" fillId="0" borderId="5" xfId="2" applyNumberFormat="1" applyFont="1" applyFill="1" applyBorder="1" applyAlignment="1" applyProtection="1">
      <alignment horizontal="center" vertical="center"/>
    </xf>
    <xf numFmtId="0" fontId="5" fillId="0" borderId="10" xfId="4" applyFont="1" applyFill="1" applyBorder="1" applyAlignment="1" applyProtection="1">
      <alignment horizontal="center" vertical="center"/>
    </xf>
    <xf numFmtId="0" fontId="5" fillId="0" borderId="27" xfId="2" applyFont="1" applyFill="1" applyBorder="1" applyAlignment="1" applyProtection="1">
      <alignment horizontal="center" vertical="center"/>
    </xf>
    <xf numFmtId="0" fontId="5" fillId="0" borderId="11" xfId="2" applyFont="1" applyFill="1" applyBorder="1" applyAlignment="1" applyProtection="1">
      <alignment horizontal="center" vertical="center"/>
    </xf>
    <xf numFmtId="0" fontId="5" fillId="0" borderId="29" xfId="2" applyFont="1" applyFill="1" applyBorder="1" applyAlignment="1" applyProtection="1">
      <alignment horizontal="left" vertical="center" wrapText="1"/>
    </xf>
    <xf numFmtId="0" fontId="4" fillId="0" borderId="1" xfId="4" applyFont="1" applyFill="1" applyBorder="1" applyAlignment="1" applyProtection="1">
      <alignment horizontal="center" vertical="center"/>
    </xf>
    <xf numFmtId="0" fontId="5" fillId="0" borderId="28" xfId="4" applyFont="1" applyFill="1" applyBorder="1" applyAlignment="1" applyProtection="1">
      <alignment horizontal="center" vertical="center"/>
    </xf>
    <xf numFmtId="0" fontId="5" fillId="0" borderId="10" xfId="2" applyFont="1" applyFill="1" applyBorder="1" applyAlignment="1" applyProtection="1">
      <alignment horizontal="center" vertical="center"/>
    </xf>
    <xf numFmtId="0" fontId="5" fillId="0" borderId="9" xfId="0" applyFont="1" applyFill="1" applyBorder="1" applyAlignment="1" applyProtection="1">
      <alignment horizontal="left" vertical="center"/>
    </xf>
    <xf numFmtId="0" fontId="5" fillId="0" borderId="8" xfId="0" applyFont="1" applyFill="1" applyBorder="1" applyAlignment="1" applyProtection="1">
      <alignment horizontal="center" vertical="center"/>
    </xf>
    <xf numFmtId="0" fontId="5" fillId="0" borderId="30" xfId="0" applyFont="1" applyFill="1" applyBorder="1" applyAlignment="1" applyProtection="1">
      <alignment horizontal="left" vertical="center" wrapText="1"/>
    </xf>
    <xf numFmtId="0" fontId="5" fillId="0" borderId="31" xfId="0" applyFont="1" applyFill="1" applyBorder="1" applyAlignment="1" applyProtection="1">
      <alignment horizontal="center" vertical="center"/>
    </xf>
    <xf numFmtId="0" fontId="5" fillId="0" borderId="12" xfId="0" applyFont="1" applyFill="1" applyBorder="1" applyAlignment="1" applyProtection="1">
      <alignment vertical="center"/>
    </xf>
    <xf numFmtId="0" fontId="5" fillId="0" borderId="13" xfId="0" applyFont="1" applyFill="1" applyBorder="1" applyAlignment="1" applyProtection="1">
      <alignment horizontal="center" vertical="center"/>
    </xf>
    <xf numFmtId="0" fontId="5" fillId="0" borderId="32" xfId="0" applyFont="1" applyFill="1" applyBorder="1" applyAlignment="1" applyProtection="1">
      <alignment horizontal="left" vertical="center" wrapText="1"/>
    </xf>
    <xf numFmtId="0" fontId="5" fillId="0" borderId="12"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3" fillId="0" borderId="20" xfId="0" applyFont="1" applyFill="1" applyBorder="1" applyAlignment="1" applyProtection="1">
      <alignment horizontal="left" vertical="center" wrapText="1"/>
    </xf>
    <xf numFmtId="0" fontId="5" fillId="0" borderId="0" xfId="0" applyFont="1" applyFill="1" applyAlignment="1" applyProtection="1">
      <alignment horizontal="center" vertical="center"/>
    </xf>
    <xf numFmtId="0" fontId="5" fillId="0" borderId="0" xfId="0" applyFont="1" applyFill="1" applyAlignment="1" applyProtection="1">
      <alignment vertical="center" wrapText="1"/>
    </xf>
    <xf numFmtId="0" fontId="5" fillId="0" borderId="0" xfId="0" applyFont="1" applyFill="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5" fillId="0" borderId="19" xfId="2" applyFont="1" applyFill="1" applyBorder="1" applyAlignment="1" applyProtection="1">
      <alignment horizontal="left" vertical="center" wrapText="1"/>
    </xf>
    <xf numFmtId="0" fontId="5" fillId="0" borderId="1" xfId="4" applyFont="1" applyBorder="1" applyAlignment="1" applyProtection="1">
      <alignment horizontal="center" vertical="center"/>
    </xf>
    <xf numFmtId="0" fontId="5" fillId="0" borderId="5" xfId="4" applyFont="1" applyBorder="1" applyAlignment="1" applyProtection="1">
      <alignment horizontal="center" vertical="center"/>
    </xf>
    <xf numFmtId="0" fontId="3" fillId="0" borderId="22"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7" xfId="0" applyFont="1" applyBorder="1" applyAlignment="1" applyProtection="1">
      <alignment horizontal="left" vertical="center" wrapText="1"/>
    </xf>
    <xf numFmtId="0" fontId="4" fillId="0" borderId="22" xfId="2" applyFont="1" applyBorder="1" applyAlignment="1" applyProtection="1">
      <alignment horizontal="center" vertical="center"/>
    </xf>
    <xf numFmtId="0" fontId="5" fillId="0" borderId="22" xfId="0" applyFont="1" applyBorder="1" applyAlignment="1" applyProtection="1">
      <alignment vertical="center" wrapText="1"/>
    </xf>
    <xf numFmtId="0" fontId="5" fillId="0" borderId="17" xfId="0" applyFont="1" applyBorder="1" applyAlignment="1" applyProtection="1">
      <alignment vertical="center"/>
    </xf>
    <xf numFmtId="0" fontId="4" fillId="0" borderId="17"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4" xfId="0" applyFont="1" applyBorder="1" applyAlignment="1" applyProtection="1">
      <alignment horizontal="left" vertical="center"/>
    </xf>
    <xf numFmtId="0" fontId="5" fillId="0" borderId="22" xfId="0" applyFont="1" applyBorder="1" applyAlignment="1" applyProtection="1">
      <alignment vertical="center"/>
    </xf>
    <xf numFmtId="0" fontId="5" fillId="0" borderId="24" xfId="0" applyFont="1" applyBorder="1" applyAlignment="1" applyProtection="1">
      <alignment horizontal="left" vertical="center"/>
    </xf>
    <xf numFmtId="0" fontId="3" fillId="0" borderId="22" xfId="0" applyFont="1" applyBorder="1" applyAlignment="1" applyProtection="1">
      <alignment vertical="center"/>
    </xf>
    <xf numFmtId="0" fontId="5" fillId="0" borderId="4" xfId="0" applyFont="1" applyBorder="1" applyAlignment="1" applyProtection="1">
      <alignment vertical="center"/>
    </xf>
    <xf numFmtId="0" fontId="5" fillId="0" borderId="23" xfId="0" applyFont="1" applyBorder="1" applyAlignment="1" applyProtection="1">
      <alignment vertical="center" wrapText="1"/>
    </xf>
    <xf numFmtId="0" fontId="5" fillId="0" borderId="1"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7" fillId="0" borderId="7"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7" xfId="2" applyFont="1" applyBorder="1" applyAlignment="1" applyProtection="1">
      <alignment horizontal="center" vertical="center"/>
    </xf>
    <xf numFmtId="0" fontId="5" fillId="0" borderId="17" xfId="0" applyFont="1" applyFill="1" applyBorder="1" applyAlignment="1" applyProtection="1">
      <alignment horizontal="left" vertical="center"/>
    </xf>
    <xf numFmtId="0" fontId="5" fillId="0" borderId="27"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29" xfId="0" applyFont="1" applyFill="1" applyBorder="1" applyAlignment="1" applyProtection="1">
      <alignment horizontal="left" vertical="center" wrapText="1"/>
    </xf>
    <xf numFmtId="0" fontId="5" fillId="0" borderId="4" xfId="0" applyFont="1" applyFill="1" applyBorder="1" applyAlignment="1" applyProtection="1">
      <alignment vertical="center"/>
    </xf>
    <xf numFmtId="0" fontId="5" fillId="0" borderId="23" xfId="0" applyFont="1" applyFill="1" applyBorder="1" applyAlignment="1" applyProtection="1">
      <alignment vertical="center"/>
    </xf>
    <xf numFmtId="0" fontId="3" fillId="0" borderId="8" xfId="0" applyFont="1" applyFill="1" applyBorder="1" applyAlignment="1" applyProtection="1">
      <alignment vertical="center"/>
    </xf>
    <xf numFmtId="0" fontId="5" fillId="0" borderId="30" xfId="0" applyFont="1" applyFill="1" applyBorder="1" applyAlignment="1" applyProtection="1">
      <alignment vertical="center"/>
    </xf>
    <xf numFmtId="0" fontId="5" fillId="0" borderId="33"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24" xfId="0" applyFont="1" applyBorder="1" applyAlignment="1" applyProtection="1">
      <alignment horizontal="center" vertical="center" wrapText="1"/>
    </xf>
    <xf numFmtId="0" fontId="5" fillId="0" borderId="1" xfId="4" applyFont="1" applyBorder="1" applyAlignment="1" applyProtection="1">
      <alignment vertical="center" wrapText="1"/>
    </xf>
    <xf numFmtId="0" fontId="5" fillId="0" borderId="1" xfId="2" applyFont="1" applyBorder="1" applyAlignment="1" applyProtection="1">
      <alignment vertical="center" wrapText="1"/>
    </xf>
    <xf numFmtId="0" fontId="5" fillId="0" borderId="24" xfId="0" applyFont="1" applyBorder="1" applyAlignment="1" applyProtection="1">
      <alignment horizontal="center" vertical="center"/>
    </xf>
    <xf numFmtId="0" fontId="5" fillId="0" borderId="27" xfId="0" applyFont="1" applyFill="1" applyBorder="1" applyAlignment="1" applyProtection="1">
      <alignment vertical="center"/>
    </xf>
    <xf numFmtId="0" fontId="5" fillId="0" borderId="34"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5" fillId="0" borderId="32" xfId="0" applyFont="1" applyFill="1" applyBorder="1" applyAlignment="1" applyProtection="1">
      <alignment vertical="center"/>
    </xf>
    <xf numFmtId="0" fontId="5" fillId="0" borderId="31" xfId="0" applyFont="1" applyFill="1" applyBorder="1" applyAlignment="1" applyProtection="1">
      <alignment horizontal="left" vertical="center" wrapText="1"/>
    </xf>
    <xf numFmtId="0" fontId="5" fillId="0" borderId="0" xfId="0" applyFont="1" applyFill="1" applyAlignment="1" applyProtection="1">
      <alignment horizontal="left" vertical="center"/>
    </xf>
    <xf numFmtId="0" fontId="5" fillId="0" borderId="35" xfId="2" applyFont="1" applyBorder="1" applyAlignment="1" applyProtection="1">
      <alignment horizontal="center" vertical="center"/>
    </xf>
    <xf numFmtId="0" fontId="3" fillId="0" borderId="22" xfId="2" applyFont="1" applyBorder="1" applyAlignment="1" applyProtection="1">
      <alignment horizontal="left" vertical="center"/>
    </xf>
    <xf numFmtId="0" fontId="3" fillId="0" borderId="4" xfId="2" applyFont="1" applyBorder="1" applyAlignment="1" applyProtection="1">
      <alignment horizontal="left" vertical="center"/>
    </xf>
    <xf numFmtId="0" fontId="5" fillId="0" borderId="7" xfId="2" applyFont="1" applyBorder="1" applyAlignment="1" applyProtection="1">
      <alignment horizontal="left" vertical="center" wrapText="1"/>
    </xf>
    <xf numFmtId="0" fontId="5" fillId="0" borderId="17" xfId="2" applyFont="1" applyBorder="1" applyAlignment="1" applyProtection="1">
      <alignment horizontal="left" vertical="center" wrapText="1"/>
    </xf>
    <xf numFmtId="0" fontId="3" fillId="0" borderId="17" xfId="2" applyFont="1" applyBorder="1" applyAlignment="1" applyProtection="1">
      <alignment horizontal="left" vertical="center" wrapText="1"/>
    </xf>
    <xf numFmtId="0" fontId="5" fillId="0" borderId="22" xfId="2" applyFont="1" applyBorder="1" applyAlignment="1" applyProtection="1">
      <alignment horizontal="left" vertical="center" wrapText="1"/>
    </xf>
    <xf numFmtId="0" fontId="5" fillId="0" borderId="1" xfId="2" applyFont="1" applyBorder="1" applyAlignment="1" applyProtection="1">
      <alignment horizontal="center" vertical="center" wrapText="1"/>
    </xf>
    <xf numFmtId="0" fontId="4" fillId="0" borderId="1" xfId="4" applyFont="1" applyBorder="1" applyAlignment="1" applyProtection="1">
      <alignment horizontal="center" vertical="center"/>
    </xf>
    <xf numFmtId="0" fontId="4" fillId="0" borderId="17" xfId="2" applyFont="1" applyBorder="1" applyAlignment="1" applyProtection="1">
      <alignment horizontal="left" vertical="center" wrapText="1"/>
    </xf>
    <xf numFmtId="0" fontId="5" fillId="0" borderId="1" xfId="4" applyFont="1" applyBorder="1" applyAlignment="1" applyProtection="1">
      <alignment horizontal="center" vertical="center" wrapText="1"/>
    </xf>
    <xf numFmtId="3" fontId="5" fillId="0" borderId="1" xfId="0" applyNumberFormat="1" applyFont="1" applyBorder="1" applyAlignment="1" applyProtection="1">
      <alignment horizontal="center" vertical="center"/>
    </xf>
    <xf numFmtId="3" fontId="5" fillId="0" borderId="5" xfId="0" applyNumberFormat="1" applyFont="1" applyBorder="1" applyAlignment="1" applyProtection="1">
      <alignment horizontal="center" vertical="center"/>
    </xf>
    <xf numFmtId="0" fontId="15" fillId="0" borderId="17" xfId="2" applyFont="1" applyBorder="1" applyAlignment="1" applyProtection="1">
      <alignment horizontal="left" vertical="center" wrapText="1"/>
    </xf>
    <xf numFmtId="0" fontId="4" fillId="0" borderId="5" xfId="4" applyFont="1" applyBorder="1" applyAlignment="1" applyProtection="1">
      <alignment horizontal="center" vertical="center"/>
    </xf>
    <xf numFmtId="0" fontId="5" fillId="0" borderId="24" xfId="4" applyFont="1" applyBorder="1" applyAlignment="1" applyProtection="1">
      <alignment vertical="center" wrapText="1"/>
    </xf>
    <xf numFmtId="0" fontId="5" fillId="0" borderId="24" xfId="2" applyFont="1" applyBorder="1" applyAlignment="1" applyProtection="1">
      <alignment vertical="center" wrapText="1"/>
    </xf>
    <xf numFmtId="0" fontId="5" fillId="0" borderId="1" xfId="0" applyFont="1" applyBorder="1" applyAlignment="1" applyProtection="1">
      <alignment vertical="center" wrapText="1"/>
    </xf>
    <xf numFmtId="0" fontId="16" fillId="0" borderId="6" xfId="0" applyFont="1" applyBorder="1" applyAlignment="1" applyProtection="1">
      <alignment horizontal="center" vertical="center"/>
    </xf>
    <xf numFmtId="0" fontId="5" fillId="0" borderId="5" xfId="2" applyFont="1" applyBorder="1" applyAlignment="1" applyProtection="1">
      <alignment horizontal="center" vertical="center"/>
    </xf>
    <xf numFmtId="0" fontId="5" fillId="0" borderId="1" xfId="0" applyFont="1" applyBorder="1" applyAlignment="1" applyProtection="1">
      <alignment vertical="center"/>
    </xf>
    <xf numFmtId="0" fontId="5" fillId="0" borderId="24" xfId="4" applyFont="1" applyBorder="1" applyAlignment="1" applyProtection="1">
      <alignment horizontal="left" vertical="center" wrapText="1"/>
    </xf>
    <xf numFmtId="0" fontId="13" fillId="0" borderId="24"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4" fillId="0" borderId="17" xfId="0" applyFont="1" applyBorder="1" applyAlignment="1" applyProtection="1">
      <alignment vertical="center"/>
    </xf>
    <xf numFmtId="0" fontId="4" fillId="0" borderId="2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5" xfId="0" applyFont="1" applyBorder="1" applyAlignment="1" applyProtection="1">
      <alignment horizontal="center" vertical="center"/>
    </xf>
    <xf numFmtId="0" fontId="17" fillId="0" borderId="17" xfId="0" applyFont="1" applyBorder="1" applyAlignment="1" applyProtection="1">
      <alignment horizontal="left" vertical="center" wrapText="1"/>
    </xf>
    <xf numFmtId="0" fontId="5" fillId="0" borderId="17" xfId="0" applyFont="1" applyBorder="1" applyAlignment="1" applyProtection="1">
      <alignment vertical="center" wrapText="1"/>
    </xf>
    <xf numFmtId="0" fontId="5" fillId="0" borderId="4" xfId="0" applyFont="1" applyBorder="1" applyAlignment="1" applyProtection="1">
      <alignment vertical="center" wrapText="1"/>
    </xf>
    <xf numFmtId="0" fontId="15" fillId="0" borderId="34" xfId="0" applyFont="1" applyFill="1" applyBorder="1" applyAlignment="1" applyProtection="1">
      <alignment horizontal="left" vertical="center" wrapText="1"/>
    </xf>
    <xf numFmtId="0" fontId="10" fillId="0" borderId="22" xfId="0" applyFont="1" applyBorder="1" applyAlignment="1" applyProtection="1">
      <alignment horizontal="center" vertical="center"/>
    </xf>
    <xf numFmtId="0" fontId="3" fillId="0" borderId="4" xfId="0" applyFont="1" applyFill="1" applyBorder="1" applyAlignment="1" applyProtection="1">
      <alignment horizontal="left" vertical="center"/>
    </xf>
    <xf numFmtId="164" fontId="5" fillId="0" borderId="22" xfId="0" applyNumberFormat="1" applyFont="1" applyBorder="1" applyAlignment="1" applyProtection="1">
      <alignment horizontal="center" vertical="center"/>
    </xf>
    <xf numFmtId="164" fontId="5" fillId="0" borderId="22" xfId="2" applyNumberFormat="1" applyFont="1" applyBorder="1" applyAlignment="1" applyProtection="1">
      <alignment horizontal="center" vertical="center"/>
    </xf>
    <xf numFmtId="0" fontId="16" fillId="0" borderId="22" xfId="0" applyFont="1" applyBorder="1" applyAlignment="1" applyProtection="1">
      <alignment horizontal="center" vertical="center"/>
    </xf>
    <xf numFmtId="0" fontId="5" fillId="0" borderId="22" xfId="0" applyFont="1" applyBorder="1" applyAlignment="1" applyProtection="1">
      <alignment horizontal="justify" vertical="center"/>
    </xf>
    <xf numFmtId="0" fontId="5" fillId="0" borderId="36" xfId="2" applyFont="1" applyBorder="1" applyAlignment="1" applyProtection="1">
      <alignment horizontal="center" vertical="center"/>
    </xf>
    <xf numFmtId="0" fontId="5" fillId="0" borderId="36" xfId="0" applyFont="1" applyBorder="1" applyAlignment="1" applyProtection="1">
      <alignment vertical="center"/>
    </xf>
    <xf numFmtId="0" fontId="5" fillId="0" borderId="20"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3" xfId="0" applyFont="1" applyBorder="1" applyAlignment="1" applyProtection="1">
      <alignment vertical="center"/>
    </xf>
    <xf numFmtId="0" fontId="5" fillId="0" borderId="36" xfId="0" applyFont="1" applyBorder="1" applyAlignment="1" applyProtection="1">
      <alignment horizontal="center" vertical="center"/>
    </xf>
    <xf numFmtId="0" fontId="5" fillId="0" borderId="0" xfId="2" applyFont="1" applyProtection="1"/>
    <xf numFmtId="0" fontId="5" fillId="0" borderId="0" xfId="2" applyFont="1" applyAlignment="1" applyProtection="1">
      <alignment horizontal="center"/>
    </xf>
    <xf numFmtId="0" fontId="5" fillId="0" borderId="4" xfId="4" applyFont="1" applyBorder="1" applyAlignment="1" applyProtection="1">
      <alignment horizontal="left" vertical="center"/>
    </xf>
    <xf numFmtId="0" fontId="5" fillId="0" borderId="2" xfId="4" applyFont="1" applyBorder="1" applyAlignment="1" applyProtection="1">
      <alignment horizontal="center" vertical="center"/>
    </xf>
    <xf numFmtId="0" fontId="5" fillId="0" borderId="2" xfId="0" applyFont="1" applyBorder="1" applyAlignment="1" applyProtection="1">
      <alignment horizontal="center" vertical="center" wrapText="1"/>
    </xf>
    <xf numFmtId="49" fontId="5" fillId="0" borderId="7" xfId="0" applyNumberFormat="1" applyFont="1" applyBorder="1" applyAlignment="1" applyProtection="1">
      <alignment horizontal="center" vertical="center"/>
    </xf>
    <xf numFmtId="0" fontId="5" fillId="0" borderId="4" xfId="0" applyFont="1" applyBorder="1" applyAlignment="1" applyProtection="1">
      <alignment horizontal="justify" vertical="center"/>
    </xf>
    <xf numFmtId="0" fontId="5" fillId="0" borderId="24" xfId="0" applyFont="1" applyBorder="1" applyAlignment="1" applyProtection="1">
      <alignment horizontal="justify" vertical="center"/>
    </xf>
    <xf numFmtId="0" fontId="5" fillId="0" borderId="31" xfId="2" applyFont="1" applyBorder="1" applyAlignment="1" applyProtection="1">
      <alignment horizontal="center" vertical="center"/>
    </xf>
    <xf numFmtId="0" fontId="5" fillId="0" borderId="37" xfId="0" applyFont="1" applyBorder="1" applyAlignment="1" applyProtection="1">
      <alignment horizontal="justify"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5" fillId="0" borderId="17" xfId="0" applyFont="1" applyBorder="1" applyAlignment="1" applyProtection="1">
      <alignment horizontal="center" vertical="center" wrapText="1"/>
    </xf>
    <xf numFmtId="0" fontId="5" fillId="0" borderId="24" xfId="0" applyFont="1" applyBorder="1" applyAlignment="1" applyProtection="1">
      <alignment vertical="center"/>
    </xf>
    <xf numFmtId="0" fontId="5" fillId="0" borderId="24" xfId="0" applyFont="1" applyBorder="1" applyAlignment="1" applyProtection="1">
      <alignment vertical="center" wrapText="1"/>
    </xf>
    <xf numFmtId="0" fontId="5" fillId="0" borderId="37" xfId="0" applyFont="1" applyBorder="1" applyAlignment="1" applyProtection="1">
      <alignment vertical="center" wrapText="1"/>
    </xf>
    <xf numFmtId="0" fontId="5" fillId="0" borderId="1" xfId="0" applyFont="1" applyFill="1" applyBorder="1" applyAlignment="1" applyProtection="1">
      <alignment vertical="center"/>
    </xf>
    <xf numFmtId="0" fontId="5" fillId="0" borderId="18"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3" fillId="0" borderId="17" xfId="0" applyFont="1" applyBorder="1" applyAlignment="1" applyProtection="1">
      <alignment horizontal="left" vertical="center"/>
    </xf>
    <xf numFmtId="0" fontId="3" fillId="0" borderId="17" xfId="2" applyFont="1" applyBorder="1" applyAlignment="1" applyProtection="1">
      <alignment horizontal="left" vertical="center"/>
    </xf>
    <xf numFmtId="0" fontId="5" fillId="0" borderId="23" xfId="0" applyFont="1" applyBorder="1" applyAlignment="1" applyProtection="1">
      <alignment vertical="center"/>
    </xf>
    <xf numFmtId="0" fontId="5" fillId="0" borderId="17" xfId="0" applyFont="1" applyBorder="1" applyAlignment="1" applyProtection="1">
      <alignment horizontal="center" vertical="center"/>
    </xf>
    <xf numFmtId="0" fontId="5" fillId="0" borderId="4" xfId="0" applyFont="1" applyBorder="1" applyAlignment="1" applyProtection="1">
      <alignment horizontal="center" vertical="center" wrapText="1"/>
    </xf>
    <xf numFmtId="0" fontId="5" fillId="0" borderId="17" xfId="2" applyFont="1" applyBorder="1" applyAlignment="1" applyProtection="1">
      <alignment vertical="center"/>
    </xf>
    <xf numFmtId="0" fontId="10" fillId="0" borderId="5" xfId="0" applyFont="1" applyBorder="1" applyAlignment="1" applyProtection="1">
      <alignment vertical="center" wrapText="1"/>
    </xf>
    <xf numFmtId="0" fontId="10" fillId="0" borderId="5" xfId="0" applyFont="1" applyBorder="1" applyAlignment="1" applyProtection="1">
      <alignment horizontal="left" vertical="center" wrapText="1"/>
    </xf>
    <xf numFmtId="0" fontId="5" fillId="0" borderId="29" xfId="0" applyFont="1" applyBorder="1" applyAlignment="1" applyProtection="1">
      <alignment horizontal="center" vertical="center" wrapText="1"/>
    </xf>
    <xf numFmtId="0" fontId="5" fillId="0" borderId="22"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7" xfId="0" applyFont="1" applyFill="1" applyBorder="1" applyAlignment="1" applyProtection="1">
      <alignment horizontal="left" vertical="center"/>
    </xf>
    <xf numFmtId="0" fontId="17" fillId="0" borderId="17"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16" fillId="0" borderId="17" xfId="0" applyFont="1" applyFill="1" applyBorder="1" applyAlignment="1" applyProtection="1">
      <alignment horizontal="center" vertical="center"/>
    </xf>
    <xf numFmtId="0" fontId="5" fillId="0" borderId="17" xfId="0" applyFont="1" applyFill="1" applyBorder="1" applyAlignment="1" applyProtection="1">
      <alignment vertical="center"/>
    </xf>
    <xf numFmtId="0" fontId="5" fillId="0" borderId="1" xfId="0" applyFont="1" applyFill="1" applyBorder="1" applyAlignment="1" applyProtection="1">
      <alignment horizontal="center" vertical="center" wrapText="1"/>
    </xf>
    <xf numFmtId="0" fontId="5" fillId="0" borderId="1" xfId="2" applyFont="1" applyFill="1" applyBorder="1" applyAlignment="1" applyProtection="1">
      <alignment vertical="center" wrapText="1"/>
    </xf>
    <xf numFmtId="0" fontId="3" fillId="0" borderId="18" xfId="0" applyFont="1" applyBorder="1" applyAlignment="1" applyProtection="1">
      <alignment horizontal="left" vertical="center"/>
    </xf>
    <xf numFmtId="0" fontId="17" fillId="0" borderId="3" xfId="0" applyFont="1" applyFill="1" applyBorder="1" applyAlignment="1" applyProtection="1">
      <alignment horizontal="left" vertical="center"/>
    </xf>
    <xf numFmtId="0" fontId="5" fillId="0" borderId="1" xfId="0" applyFont="1" applyBorder="1" applyAlignment="1" applyProtection="1">
      <alignment horizontal="left" vertical="center"/>
    </xf>
    <xf numFmtId="0" fontId="5" fillId="0" borderId="3" xfId="2" applyFont="1" applyFill="1" applyBorder="1" applyAlignment="1" applyProtection="1">
      <alignment horizontal="left" vertical="center" wrapText="1"/>
    </xf>
    <xf numFmtId="0" fontId="17" fillId="0" borderId="29" xfId="0" applyFont="1" applyBorder="1" applyAlignment="1" applyProtection="1">
      <alignment horizontal="center" vertical="center"/>
    </xf>
    <xf numFmtId="0" fontId="5" fillId="0" borderId="3" xfId="0" applyFont="1" applyBorder="1" applyAlignment="1" applyProtection="1">
      <alignment horizontal="left" vertical="center"/>
    </xf>
    <xf numFmtId="0" fontId="17" fillId="0" borderId="17" xfId="0" applyFont="1" applyBorder="1" applyAlignment="1" applyProtection="1">
      <alignment horizontal="center" vertical="center"/>
    </xf>
    <xf numFmtId="0" fontId="5" fillId="0" borderId="1"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5" xfId="0" applyFont="1" applyBorder="1" applyAlignment="1" applyProtection="1">
      <alignment horizontal="left" vertical="center"/>
    </xf>
    <xf numFmtId="0" fontId="5" fillId="0" borderId="35" xfId="0" applyFont="1" applyBorder="1" applyAlignment="1" applyProtection="1">
      <alignment horizontal="left" vertical="center"/>
    </xf>
    <xf numFmtId="0" fontId="16" fillId="0" borderId="17" xfId="0" applyFont="1" applyBorder="1" applyAlignment="1" applyProtection="1">
      <alignment horizontal="center" vertical="center"/>
    </xf>
    <xf numFmtId="0" fontId="5" fillId="0" borderId="6" xfId="0" applyFont="1" applyFill="1" applyBorder="1" applyAlignment="1" applyProtection="1">
      <alignment horizontal="left" vertical="center"/>
    </xf>
    <xf numFmtId="0" fontId="5" fillId="0" borderId="7" xfId="0" applyFont="1" applyBorder="1" applyAlignment="1" applyProtection="1">
      <alignment vertical="center"/>
    </xf>
    <xf numFmtId="0" fontId="5" fillId="0" borderId="7" xfId="0" applyFont="1" applyBorder="1" applyAlignment="1" applyProtection="1">
      <alignment horizontal="center" vertical="center" wrapText="1"/>
    </xf>
    <xf numFmtId="0" fontId="4" fillId="0" borderId="22" xfId="2"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5" xfId="0" applyFont="1" applyFill="1" applyBorder="1" applyAlignment="1" applyProtection="1">
      <alignment vertical="center"/>
    </xf>
    <xf numFmtId="0" fontId="4" fillId="0" borderId="2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7" xfId="0" applyFont="1" applyFill="1" applyBorder="1" applyAlignment="1" applyProtection="1">
      <alignment horizontal="center" vertical="center" wrapText="1"/>
    </xf>
    <xf numFmtId="0" fontId="5" fillId="0" borderId="6"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xf>
    <xf numFmtId="0" fontId="5" fillId="0" borderId="22" xfId="2" applyFont="1" applyFill="1" applyBorder="1" applyAlignment="1" applyProtection="1">
      <alignment horizontal="center" vertical="center"/>
    </xf>
    <xf numFmtId="0" fontId="17" fillId="0" borderId="17" xfId="0" applyFont="1" applyFill="1" applyBorder="1" applyAlignment="1" applyProtection="1">
      <alignment horizontal="center" vertical="center" wrapText="1"/>
    </xf>
    <xf numFmtId="0" fontId="3" fillId="0" borderId="7" xfId="0" applyFont="1" applyBorder="1" applyAlignment="1" applyProtection="1">
      <alignment horizontal="left" vertical="center"/>
    </xf>
    <xf numFmtId="0" fontId="5" fillId="0" borderId="17" xfId="0" applyFont="1" applyFill="1" applyBorder="1" applyAlignment="1" applyProtection="1">
      <alignment horizontal="center" vertical="center" wrapText="1"/>
    </xf>
    <xf numFmtId="0" fontId="3" fillId="0" borderId="17" xfId="0" applyFont="1" applyBorder="1" applyAlignment="1" applyProtection="1">
      <alignment horizontal="center" vertical="center"/>
    </xf>
    <xf numFmtId="0" fontId="5" fillId="0" borderId="31" xfId="0" applyFont="1" applyBorder="1" applyAlignment="1" applyProtection="1">
      <alignment horizontal="center" vertical="center"/>
    </xf>
    <xf numFmtId="0" fontId="3" fillId="0" borderId="20" xfId="0" applyFont="1" applyBorder="1" applyAlignment="1" applyProtection="1">
      <alignment horizontal="left" vertical="center"/>
    </xf>
    <xf numFmtId="0" fontId="5" fillId="0" borderId="38" xfId="0" applyFont="1" applyBorder="1" applyAlignment="1" applyProtection="1">
      <alignment horizontal="center" vertical="center"/>
    </xf>
    <xf numFmtId="0" fontId="5" fillId="0" borderId="39" xfId="0" applyFont="1" applyBorder="1" applyAlignment="1" applyProtection="1">
      <alignment vertical="center"/>
    </xf>
    <xf numFmtId="0" fontId="5" fillId="0" borderId="40" xfId="0" applyFont="1" applyBorder="1" applyAlignment="1" applyProtection="1">
      <alignment vertical="center"/>
    </xf>
    <xf numFmtId="0" fontId="5" fillId="0" borderId="41" xfId="0" applyFont="1" applyBorder="1" applyAlignment="1" applyProtection="1">
      <alignment vertical="center"/>
    </xf>
    <xf numFmtId="0" fontId="5" fillId="0" borderId="39"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44" xfId="0" applyFont="1" applyBorder="1" applyAlignment="1" applyProtection="1">
      <alignment horizontal="left" vertical="center"/>
    </xf>
    <xf numFmtId="0" fontId="5" fillId="0" borderId="0" xfId="0" applyFont="1" applyAlignment="1" applyProtection="1">
      <alignment horizontal="center" vertical="center"/>
    </xf>
    <xf numFmtId="0" fontId="5" fillId="0" borderId="0" xfId="0" applyFont="1" applyAlignment="1" applyProtection="1">
      <alignment horizontal="left" vertical="center"/>
    </xf>
    <xf numFmtId="3" fontId="5" fillId="0" borderId="3" xfId="0" applyNumberFormat="1" applyFont="1" applyFill="1" applyBorder="1" applyAlignment="1" applyProtection="1">
      <alignment horizontal="center" vertical="center"/>
    </xf>
    <xf numFmtId="0" fontId="3" fillId="0" borderId="24" xfId="0" applyFont="1" applyBorder="1" applyAlignment="1" applyProtection="1">
      <alignment horizontal="left" vertical="center"/>
    </xf>
    <xf numFmtId="0" fontId="5" fillId="0" borderId="45"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24" xfId="2" applyFont="1" applyBorder="1" applyAlignment="1" applyProtection="1">
      <alignment horizontal="center" vertical="center"/>
    </xf>
    <xf numFmtId="3" fontId="5" fillId="0" borderId="45" xfId="0" applyNumberFormat="1" applyFont="1" applyBorder="1" applyAlignment="1" applyProtection="1">
      <alignment horizontal="center" vertical="center"/>
    </xf>
    <xf numFmtId="3" fontId="5" fillId="0" borderId="3" xfId="0" applyNumberFormat="1" applyFont="1" applyBorder="1" applyAlignment="1" applyProtection="1">
      <alignment horizontal="center" vertical="center"/>
    </xf>
    <xf numFmtId="3" fontId="5" fillId="0" borderId="46" xfId="0" applyNumberFormat="1" applyFont="1" applyBorder="1" applyAlignment="1" applyProtection="1">
      <alignment horizontal="center" vertical="center"/>
    </xf>
    <xf numFmtId="3" fontId="5" fillId="0" borderId="25" xfId="0" applyNumberFormat="1" applyFont="1" applyBorder="1" applyAlignment="1" applyProtection="1">
      <alignment horizontal="center" vertical="center"/>
    </xf>
    <xf numFmtId="3" fontId="5" fillId="0" borderId="47" xfId="0" applyNumberFormat="1" applyFont="1" applyBorder="1" applyAlignment="1" applyProtection="1">
      <alignment horizontal="center" vertical="center"/>
    </xf>
    <xf numFmtId="3" fontId="5" fillId="0" borderId="11" xfId="0" applyNumberFormat="1" applyFont="1" applyBorder="1" applyAlignment="1" applyProtection="1">
      <alignment horizontal="center" vertical="center"/>
    </xf>
    <xf numFmtId="3" fontId="5" fillId="0" borderId="24" xfId="0" applyNumberFormat="1" applyFont="1" applyBorder="1" applyAlignment="1" applyProtection="1">
      <alignment horizontal="center" vertical="center"/>
    </xf>
    <xf numFmtId="0" fontId="5" fillId="0" borderId="45"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21" fillId="0" borderId="45" xfId="0" applyFont="1" applyBorder="1" applyAlignment="1" applyProtection="1">
      <alignment horizontal="center" vertical="center"/>
    </xf>
    <xf numFmtId="0" fontId="21" fillId="0" borderId="3" xfId="0" applyFont="1" applyBorder="1" applyAlignment="1" applyProtection="1">
      <alignment horizontal="center" vertical="center"/>
    </xf>
    <xf numFmtId="0" fontId="4" fillId="0" borderId="24"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48" xfId="0" applyFont="1" applyBorder="1" applyAlignment="1" applyProtection="1">
      <alignment horizontal="center" vertical="center"/>
    </xf>
    <xf numFmtId="0" fontId="5" fillId="0" borderId="46" xfId="0" applyFont="1" applyBorder="1" applyAlignment="1" applyProtection="1">
      <alignment vertical="center"/>
    </xf>
    <xf numFmtId="0" fontId="5" fillId="0" borderId="33" xfId="0" applyFont="1" applyBorder="1" applyAlignment="1" applyProtection="1">
      <alignment vertical="center"/>
    </xf>
    <xf numFmtId="0" fontId="5" fillId="0" borderId="5" xfId="0" applyFont="1" applyFill="1" applyBorder="1" applyAlignment="1" applyProtection="1">
      <alignment horizontal="center" vertical="center" wrapText="1"/>
    </xf>
    <xf numFmtId="44" fontId="2" fillId="0" borderId="1" xfId="1" applyFont="1" applyFill="1" applyBorder="1" applyAlignment="1"/>
    <xf numFmtId="44" fontId="2" fillId="0" borderId="2" xfId="1" applyFont="1" applyFill="1" applyBorder="1" applyAlignment="1">
      <alignment vertical="justify"/>
    </xf>
    <xf numFmtId="44" fontId="5" fillId="0" borderId="1" xfId="1" applyFont="1" applyFill="1" applyBorder="1" applyAlignment="1" applyProtection="1">
      <alignment horizontal="center" vertical="center" wrapText="1"/>
    </xf>
    <xf numFmtId="44" fontId="5" fillId="0" borderId="5" xfId="1" applyFont="1" applyFill="1" applyBorder="1" applyAlignment="1" applyProtection="1">
      <alignment horizontal="center" vertical="center" wrapText="1"/>
    </xf>
    <xf numFmtId="44" fontId="3" fillId="0" borderId="1" xfId="1" applyFont="1" applyFill="1" applyBorder="1" applyAlignment="1" applyProtection="1">
      <alignment horizontal="left" vertical="center"/>
    </xf>
    <xf numFmtId="44" fontId="3" fillId="0" borderId="5" xfId="1" applyFont="1" applyFill="1" applyBorder="1" applyAlignment="1" applyProtection="1">
      <alignment horizontal="left" vertical="center"/>
    </xf>
    <xf numFmtId="44" fontId="5" fillId="0" borderId="1" xfId="1" applyFont="1" applyFill="1" applyBorder="1" applyAlignment="1" applyProtection="1">
      <alignment horizontal="center" vertical="center"/>
    </xf>
    <xf numFmtId="44" fontId="5" fillId="0" borderId="5" xfId="1" applyFont="1" applyFill="1" applyBorder="1" applyAlignment="1" applyProtection="1">
      <alignment horizontal="center" vertical="center"/>
    </xf>
    <xf numFmtId="44" fontId="3" fillId="0" borderId="1" xfId="1" applyFont="1" applyBorder="1" applyAlignment="1" applyProtection="1">
      <alignment horizontal="left" vertical="center"/>
    </xf>
    <xf numFmtId="44" fontId="3" fillId="0" borderId="5" xfId="1" applyFont="1" applyBorder="1" applyAlignment="1" applyProtection="1">
      <alignment horizontal="left" vertical="center"/>
    </xf>
    <xf numFmtId="44" fontId="5" fillId="0" borderId="2" xfId="1" applyFont="1" applyBorder="1" applyAlignment="1" applyProtection="1">
      <alignment horizontal="center" vertical="center"/>
    </xf>
    <xf numFmtId="44" fontId="5" fillId="0" borderId="3" xfId="1" applyFont="1" applyBorder="1" applyAlignment="1" applyProtection="1">
      <alignment horizontal="center" vertical="center"/>
    </xf>
    <xf numFmtId="44" fontId="5" fillId="0" borderId="16" xfId="1" applyFont="1" applyBorder="1" applyAlignment="1" applyProtection="1">
      <alignment horizontal="center" vertical="center"/>
    </xf>
    <xf numFmtId="44" fontId="5" fillId="0" borderId="25" xfId="1" applyFont="1" applyBorder="1" applyAlignment="1" applyProtection="1">
      <alignment horizontal="center" vertical="center"/>
    </xf>
    <xf numFmtId="44" fontId="5" fillId="0" borderId="10" xfId="1" applyFont="1" applyBorder="1" applyAlignment="1" applyProtection="1">
      <alignment horizontal="center" vertical="center"/>
    </xf>
    <xf numFmtId="44" fontId="5" fillId="0" borderId="11" xfId="1" applyFont="1" applyBorder="1" applyAlignment="1" applyProtection="1">
      <alignment horizontal="center" vertical="center"/>
    </xf>
    <xf numFmtId="44" fontId="5" fillId="0" borderId="1" xfId="1" applyFont="1" applyBorder="1" applyAlignment="1" applyProtection="1">
      <alignment horizontal="center" vertical="center"/>
    </xf>
    <xf numFmtId="44" fontId="5" fillId="0" borderId="5" xfId="1" applyFont="1" applyBorder="1" applyAlignment="1" applyProtection="1">
      <alignment horizontal="center" vertical="center"/>
    </xf>
    <xf numFmtId="44" fontId="5" fillId="0" borderId="2" xfId="1" applyFont="1" applyFill="1" applyBorder="1" applyAlignment="1" applyProtection="1">
      <alignment horizontal="center" vertical="center"/>
    </xf>
    <xf numFmtId="44" fontId="5" fillId="0" borderId="3" xfId="1" applyFont="1" applyFill="1" applyBorder="1" applyAlignment="1" applyProtection="1">
      <alignment horizontal="center" vertical="center"/>
    </xf>
    <xf numFmtId="44" fontId="5" fillId="0" borderId="10" xfId="1" applyFont="1" applyFill="1" applyBorder="1" applyAlignment="1" applyProtection="1">
      <alignment horizontal="center" vertical="center"/>
    </xf>
    <xf numFmtId="44" fontId="5" fillId="0" borderId="11" xfId="1" applyFont="1" applyFill="1" applyBorder="1" applyAlignment="1" applyProtection="1">
      <alignment horizontal="center" vertical="center"/>
    </xf>
    <xf numFmtId="44" fontId="21" fillId="0" borderId="2" xfId="1" applyFont="1" applyBorder="1" applyAlignment="1" applyProtection="1">
      <alignment horizontal="center" vertical="center"/>
    </xf>
    <xf numFmtId="44" fontId="21" fillId="0" borderId="3" xfId="1" applyFont="1" applyBorder="1" applyAlignment="1" applyProtection="1">
      <alignment horizontal="center" vertical="center"/>
    </xf>
    <xf numFmtId="44" fontId="4" fillId="0" borderId="1" xfId="1" applyFont="1" applyFill="1" applyBorder="1" applyAlignment="1" applyProtection="1">
      <alignment horizontal="center" vertical="center"/>
    </xf>
    <xf numFmtId="44" fontId="4" fillId="0" borderId="5" xfId="1" applyFont="1" applyFill="1" applyBorder="1" applyAlignment="1" applyProtection="1">
      <alignment horizontal="center" vertical="center"/>
    </xf>
    <xf numFmtId="44" fontId="5" fillId="0" borderId="16" xfId="1" applyFont="1" applyFill="1" applyBorder="1" applyAlignment="1" applyProtection="1">
      <alignment horizontal="center" vertical="center"/>
    </xf>
    <xf numFmtId="44" fontId="5" fillId="0" borderId="25" xfId="1" applyFont="1" applyFill="1" applyBorder="1" applyAlignment="1" applyProtection="1">
      <alignment horizontal="center" vertical="center"/>
    </xf>
    <xf numFmtId="44" fontId="5" fillId="0" borderId="42" xfId="1" applyFont="1" applyBorder="1" applyAlignment="1" applyProtection="1">
      <alignment horizontal="center" vertical="center"/>
    </xf>
    <xf numFmtId="44" fontId="5" fillId="0" borderId="43" xfId="1" applyFont="1" applyBorder="1" applyAlignment="1" applyProtection="1">
      <alignment horizontal="center" vertical="center"/>
    </xf>
    <xf numFmtId="44" fontId="5" fillId="0" borderId="16" xfId="1" applyFont="1" applyBorder="1" applyAlignment="1" applyProtection="1">
      <alignment vertical="center"/>
    </xf>
    <xf numFmtId="44" fontId="5" fillId="0" borderId="33" xfId="1" applyFont="1" applyBorder="1" applyAlignment="1" applyProtection="1">
      <alignment vertical="center"/>
    </xf>
    <xf numFmtId="3" fontId="2" fillId="2" borderId="3" xfId="0" applyNumberFormat="1" applyFont="1" applyFill="1" applyBorder="1" applyAlignment="1" applyProtection="1">
      <alignment horizontal="center" vertical="center"/>
    </xf>
    <xf numFmtId="3" fontId="3" fillId="0" borderId="5" xfId="0" applyNumberFormat="1" applyFont="1" applyBorder="1" applyAlignment="1" applyProtection="1">
      <alignment horizontal="left" vertical="center"/>
    </xf>
    <xf numFmtId="3" fontId="4" fillId="0" borderId="5" xfId="0" applyNumberFormat="1" applyFont="1" applyFill="1" applyBorder="1" applyAlignment="1" applyProtection="1">
      <alignment horizontal="center" vertical="center"/>
    </xf>
    <xf numFmtId="3" fontId="5" fillId="0" borderId="43" xfId="0" applyNumberFormat="1" applyFont="1" applyBorder="1" applyAlignment="1" applyProtection="1">
      <alignment horizontal="center" vertical="center"/>
    </xf>
    <xf numFmtId="3" fontId="5" fillId="0" borderId="0" xfId="0" applyNumberFormat="1" applyFont="1" applyAlignment="1" applyProtection="1">
      <alignment vertical="center"/>
    </xf>
    <xf numFmtId="1" fontId="2" fillId="0" borderId="24" xfId="5" applyNumberFormat="1" applyFont="1" applyFill="1" applyBorder="1" applyAlignment="1">
      <alignment horizontal="right" vertical="center"/>
    </xf>
    <xf numFmtId="1" fontId="2" fillId="0" borderId="45" xfId="5" applyNumberFormat="1" applyFont="1" applyFill="1" applyBorder="1" applyAlignment="1">
      <alignment horizontal="right" vertical="center"/>
    </xf>
    <xf numFmtId="1" fontId="5" fillId="0" borderId="24" xfId="0" applyNumberFormat="1" applyFont="1" applyFill="1" applyBorder="1" applyAlignment="1" applyProtection="1">
      <alignment horizontal="right" vertical="center"/>
    </xf>
    <xf numFmtId="1" fontId="5" fillId="0" borderId="24" xfId="0" applyNumberFormat="1" applyFont="1" applyFill="1" applyBorder="1" applyAlignment="1" applyProtection="1">
      <alignment horizontal="right" vertical="center" wrapText="1"/>
    </xf>
    <xf numFmtId="1" fontId="3" fillId="0" borderId="24" xfId="0" applyNumberFormat="1" applyFont="1" applyFill="1" applyBorder="1" applyAlignment="1" applyProtection="1">
      <alignment horizontal="right" vertical="center"/>
    </xf>
    <xf numFmtId="1" fontId="3" fillId="0" borderId="24" xfId="0" applyNumberFormat="1" applyFont="1" applyBorder="1" applyAlignment="1" applyProtection="1">
      <alignment horizontal="right" vertical="center"/>
    </xf>
    <xf numFmtId="1" fontId="5" fillId="0" borderId="45" xfId="0" applyNumberFormat="1" applyFont="1" applyBorder="1" applyAlignment="1" applyProtection="1">
      <alignment horizontal="right" vertical="center"/>
    </xf>
    <xf numFmtId="1" fontId="5" fillId="0" borderId="46" xfId="0" applyNumberFormat="1" applyFont="1" applyBorder="1" applyAlignment="1" applyProtection="1">
      <alignment horizontal="right" vertical="center"/>
    </xf>
    <xf numFmtId="1" fontId="5" fillId="0" borderId="47" xfId="0" applyNumberFormat="1" applyFont="1" applyBorder="1" applyAlignment="1" applyProtection="1">
      <alignment horizontal="right" vertical="center"/>
    </xf>
    <xf numFmtId="1" fontId="5" fillId="0" borderId="24" xfId="0" applyNumberFormat="1" applyFont="1" applyBorder="1" applyAlignment="1" applyProtection="1">
      <alignment horizontal="right" vertical="center"/>
    </xf>
    <xf numFmtId="1" fontId="5" fillId="0" borderId="24" xfId="2" applyNumberFormat="1" applyFont="1" applyBorder="1" applyAlignment="1" applyProtection="1">
      <alignment horizontal="right" vertical="center"/>
    </xf>
    <xf numFmtId="1" fontId="5" fillId="0" borderId="45" xfId="0" applyNumberFormat="1" applyFont="1" applyFill="1" applyBorder="1" applyAlignment="1" applyProtection="1">
      <alignment horizontal="right" vertical="center"/>
    </xf>
    <xf numFmtId="1" fontId="5" fillId="0" borderId="47" xfId="0" applyNumberFormat="1" applyFont="1" applyFill="1" applyBorder="1" applyAlignment="1" applyProtection="1">
      <alignment horizontal="right" vertical="center"/>
    </xf>
    <xf numFmtId="1" fontId="21" fillId="0" borderId="45" xfId="0" applyNumberFormat="1" applyFont="1" applyBorder="1" applyAlignment="1" applyProtection="1">
      <alignment horizontal="right" vertical="center"/>
    </xf>
    <xf numFmtId="1" fontId="4" fillId="0" borderId="24" xfId="0" applyNumberFormat="1" applyFont="1" applyFill="1" applyBorder="1" applyAlignment="1" applyProtection="1">
      <alignment horizontal="right" vertical="center"/>
    </xf>
    <xf numFmtId="1" fontId="5" fillId="0" borderId="46" xfId="0" applyNumberFormat="1" applyFont="1" applyFill="1" applyBorder="1" applyAlignment="1" applyProtection="1">
      <alignment horizontal="right" vertical="center"/>
    </xf>
    <xf numFmtId="1" fontId="5" fillId="0" borderId="48" xfId="0" applyNumberFormat="1" applyFont="1" applyBorder="1" applyAlignment="1" applyProtection="1">
      <alignment horizontal="right" vertical="center"/>
    </xf>
    <xf numFmtId="44" fontId="5" fillId="0" borderId="24" xfId="1" applyFont="1" applyFill="1" applyBorder="1" applyAlignment="1" applyProtection="1">
      <alignment horizontal="center" vertical="center"/>
    </xf>
    <xf numFmtId="1" fontId="5" fillId="0" borderId="6" xfId="5" applyNumberFormat="1" applyFont="1" applyBorder="1" applyAlignment="1">
      <alignment horizontal="right" vertical="center"/>
    </xf>
    <xf numFmtId="1" fontId="5" fillId="0" borderId="6" xfId="0" applyNumberFormat="1" applyFont="1" applyFill="1" applyBorder="1" applyAlignment="1" applyProtection="1">
      <alignment horizontal="right" vertical="center"/>
    </xf>
    <xf numFmtId="0" fontId="3" fillId="0" borderId="4" xfId="0" applyFont="1" applyBorder="1" applyAlignment="1" applyProtection="1">
      <alignment vertical="center"/>
    </xf>
    <xf numFmtId="0" fontId="3" fillId="0" borderId="17" xfId="0" applyFont="1" applyBorder="1" applyAlignment="1" applyProtection="1">
      <alignment vertical="center"/>
    </xf>
    <xf numFmtId="0" fontId="3" fillId="0" borderId="22" xfId="2" applyFont="1" applyBorder="1" applyAlignment="1" applyProtection="1">
      <alignment vertical="center"/>
    </xf>
    <xf numFmtId="0" fontId="3" fillId="0" borderId="4" xfId="2" applyFont="1" applyBorder="1" applyAlignment="1" applyProtection="1">
      <alignment vertical="center"/>
    </xf>
    <xf numFmtId="0" fontId="3" fillId="0" borderId="17" xfId="2" applyFont="1" applyBorder="1" applyAlignment="1" applyProtection="1">
      <alignment vertical="center"/>
    </xf>
    <xf numFmtId="0" fontId="20" fillId="0" borderId="4" xfId="0" applyFont="1" applyBorder="1" applyAlignment="1" applyProtection="1">
      <alignment horizontal="center" vertical="center"/>
    </xf>
    <xf numFmtId="3" fontId="5" fillId="0" borderId="4" xfId="0" applyNumberFormat="1" applyFont="1" applyBorder="1" applyAlignment="1" applyProtection="1">
      <alignment horizontal="center" vertical="center"/>
    </xf>
    <xf numFmtId="1" fontId="5" fillId="0" borderId="4" xfId="0" applyNumberFormat="1" applyFont="1" applyBorder="1" applyAlignment="1" applyProtection="1">
      <alignment horizontal="right" vertical="center"/>
    </xf>
    <xf numFmtId="44" fontId="5" fillId="0" borderId="4" xfId="1" applyFont="1" applyBorder="1" applyAlignment="1" applyProtection="1">
      <alignment horizontal="center" vertical="center"/>
    </xf>
    <xf numFmtId="44" fontId="5" fillId="0" borderId="17" xfId="1" applyFont="1" applyBorder="1" applyAlignment="1" applyProtection="1">
      <alignment horizontal="center" vertical="center"/>
    </xf>
    <xf numFmtId="3" fontId="3" fillId="0" borderId="4" xfId="0" applyNumberFormat="1" applyFont="1" applyFill="1" applyBorder="1" applyAlignment="1" applyProtection="1">
      <alignment horizontal="left" vertical="center"/>
    </xf>
    <xf numFmtId="1" fontId="3" fillId="0" borderId="4" xfId="0" applyNumberFormat="1" applyFont="1" applyFill="1" applyBorder="1" applyAlignment="1" applyProtection="1">
      <alignment horizontal="right" vertical="center"/>
    </xf>
    <xf numFmtId="44" fontId="3" fillId="0" borderId="4" xfId="1" applyFont="1" applyFill="1" applyBorder="1" applyAlignment="1" applyProtection="1">
      <alignment horizontal="left" vertical="center"/>
    </xf>
    <xf numFmtId="44" fontId="3" fillId="0" borderId="17" xfId="1" applyFont="1" applyFill="1" applyBorder="1" applyAlignment="1" applyProtection="1">
      <alignment horizontal="left" vertical="center"/>
    </xf>
    <xf numFmtId="0" fontId="3" fillId="0" borderId="22"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17" xfId="0" applyFont="1" applyFill="1" applyBorder="1" applyAlignment="1" applyProtection="1">
      <alignment vertical="center"/>
    </xf>
    <xf numFmtId="0" fontId="3" fillId="0" borderId="36" xfId="0" applyFont="1" applyBorder="1" applyAlignment="1" applyProtection="1">
      <alignment vertical="center"/>
    </xf>
    <xf numFmtId="0" fontId="3" fillId="0" borderId="13" xfId="0" applyFont="1" applyBorder="1" applyAlignment="1" applyProtection="1">
      <alignment vertical="center"/>
    </xf>
    <xf numFmtId="0" fontId="3" fillId="0" borderId="20" xfId="0" applyFont="1" applyBorder="1" applyAlignment="1" applyProtection="1">
      <alignment vertical="center"/>
    </xf>
    <xf numFmtId="0" fontId="5" fillId="0" borderId="0" xfId="0" applyFont="1" applyBorder="1" applyAlignment="1" applyProtection="1">
      <alignment vertical="center"/>
    </xf>
    <xf numFmtId="3" fontId="5" fillId="0" borderId="0" xfId="0" applyNumberFormat="1" applyFont="1" applyBorder="1" applyAlignment="1" applyProtection="1">
      <alignment vertical="center"/>
    </xf>
    <xf numFmtId="1" fontId="5" fillId="0" borderId="0" xfId="0" applyNumberFormat="1" applyFont="1" applyBorder="1" applyAlignment="1" applyProtection="1">
      <alignment horizontal="right" vertical="center"/>
    </xf>
    <xf numFmtId="44" fontId="5" fillId="0" borderId="0" xfId="1" applyFont="1" applyBorder="1" applyAlignment="1" applyProtection="1">
      <alignment vertical="center"/>
    </xf>
    <xf numFmtId="0" fontId="5" fillId="0" borderId="0" xfId="0" applyFont="1" applyBorder="1" applyAlignment="1" applyProtection="1">
      <alignment horizontal="left" vertical="center"/>
    </xf>
    <xf numFmtId="0" fontId="0" fillId="0" borderId="0" xfId="0" applyBorder="1"/>
    <xf numFmtId="0" fontId="5" fillId="0" borderId="37" xfId="0" applyFont="1" applyBorder="1" applyAlignment="1" applyProtection="1">
      <alignment horizontal="center" vertical="center"/>
    </xf>
    <xf numFmtId="0" fontId="5" fillId="0" borderId="24" xfId="0" applyFont="1" applyBorder="1" applyAlignment="1" applyProtection="1">
      <alignment horizontal="center"/>
    </xf>
    <xf numFmtId="3" fontId="5" fillId="0" borderId="6" xfId="2" applyNumberFormat="1" applyFont="1" applyFill="1" applyBorder="1" applyAlignment="1">
      <alignment horizontal="right"/>
    </xf>
    <xf numFmtId="1" fontId="5" fillId="0" borderId="12" xfId="5" applyNumberFormat="1" applyFont="1" applyBorder="1" applyAlignment="1">
      <alignment horizontal="right" vertical="center"/>
    </xf>
    <xf numFmtId="44" fontId="5" fillId="0" borderId="5" xfId="1" applyFont="1" applyFill="1" applyBorder="1" applyAlignment="1" applyProtection="1">
      <alignment horizontal="center" wrapText="1"/>
    </xf>
    <xf numFmtId="1" fontId="5" fillId="0" borderId="6" xfId="5" applyNumberFormat="1" applyFont="1" applyBorder="1" applyAlignment="1">
      <alignment horizontal="right"/>
    </xf>
    <xf numFmtId="44" fontId="5" fillId="0" borderId="24" xfId="1" applyFont="1" applyFill="1" applyBorder="1" applyAlignment="1" applyProtection="1">
      <alignment horizontal="center"/>
    </xf>
    <xf numFmtId="1" fontId="5" fillId="0" borderId="12" xfId="5" applyNumberFormat="1" applyFont="1" applyBorder="1" applyAlignment="1">
      <alignment horizontal="right"/>
    </xf>
    <xf numFmtId="44" fontId="5" fillId="0" borderId="37" xfId="1" applyFont="1" applyFill="1" applyBorder="1" applyAlignment="1" applyProtection="1">
      <alignment horizontal="center"/>
    </xf>
    <xf numFmtId="44" fontId="5" fillId="0" borderId="14" xfId="1" applyFont="1" applyFill="1" applyBorder="1" applyAlignment="1" applyProtection="1">
      <alignment horizontal="center" wrapText="1"/>
    </xf>
    <xf numFmtId="3" fontId="5" fillId="0" borderId="17" xfId="2" applyNumberFormat="1" applyFont="1" applyFill="1" applyBorder="1" applyAlignment="1">
      <alignment horizontal="center"/>
    </xf>
    <xf numFmtId="44" fontId="5" fillId="0" borderId="49" xfId="1" applyFont="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46" xfId="0" applyFont="1" applyFill="1" applyBorder="1" applyAlignment="1" applyProtection="1">
      <alignment vertical="center"/>
    </xf>
    <xf numFmtId="0" fontId="7" fillId="0" borderId="25" xfId="0" applyFont="1" applyFill="1" applyBorder="1" applyAlignment="1" applyProtection="1">
      <alignment vertical="center"/>
    </xf>
    <xf numFmtId="0" fontId="5" fillId="0" borderId="23" xfId="0" applyFont="1" applyBorder="1" applyAlignment="1" applyProtection="1">
      <alignment horizontal="center" vertical="center"/>
    </xf>
    <xf numFmtId="1" fontId="2" fillId="0" borderId="6" xfId="5" applyNumberFormat="1" applyFont="1" applyFill="1" applyBorder="1" applyAlignment="1">
      <alignment horizontal="right" vertical="center"/>
    </xf>
    <xf numFmtId="1" fontId="2" fillId="0" borderId="9" xfId="5" applyNumberFormat="1" applyFont="1" applyFill="1" applyBorder="1" applyAlignment="1">
      <alignment horizontal="right" vertical="center"/>
    </xf>
    <xf numFmtId="0" fontId="7" fillId="0" borderId="26" xfId="0" applyFont="1" applyFill="1" applyBorder="1" applyAlignment="1" applyProtection="1">
      <alignment vertical="center"/>
    </xf>
    <xf numFmtId="0" fontId="7" fillId="0" borderId="16" xfId="0" applyFont="1" applyFill="1" applyBorder="1" applyAlignment="1" applyProtection="1">
      <alignment vertical="center"/>
    </xf>
    <xf numFmtId="0" fontId="7" fillId="0" borderId="0" xfId="0" applyFont="1" applyFill="1" applyBorder="1" applyAlignment="1" applyProtection="1">
      <alignment vertical="center"/>
    </xf>
    <xf numFmtId="0" fontId="5" fillId="0" borderId="17"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7" fillId="0" borderId="50" xfId="0" applyFont="1" applyFill="1" applyBorder="1" applyAlignment="1" applyProtection="1">
      <alignment horizontal="center" vertical="center"/>
    </xf>
    <xf numFmtId="0" fontId="7" fillId="0" borderId="5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5" fillId="0" borderId="18" xfId="0" applyFont="1" applyBorder="1" applyAlignment="1" applyProtection="1">
      <alignment horizontal="center" vertical="center"/>
    </xf>
    <xf numFmtId="0" fontId="5" fillId="0" borderId="29" xfId="0" applyFont="1" applyBorder="1" applyAlignment="1" applyProtection="1">
      <alignment horizontal="center" vertical="center"/>
    </xf>
    <xf numFmtId="0" fontId="4" fillId="0" borderId="24" xfId="4" applyFont="1" applyBorder="1" applyAlignment="1" applyProtection="1">
      <alignment horizontal="center" vertical="center"/>
    </xf>
    <xf numFmtId="0" fontId="5" fillId="0" borderId="45" xfId="4" applyFont="1" applyBorder="1" applyAlignment="1" applyProtection="1">
      <alignment horizontal="left" vertical="center"/>
    </xf>
    <xf numFmtId="0" fontId="5" fillId="0" borderId="3" xfId="4" applyFont="1" applyBorder="1" applyAlignment="1" applyProtection="1">
      <alignment horizontal="left" vertical="center"/>
    </xf>
    <xf numFmtId="0" fontId="4" fillId="0" borderId="24" xfId="0" applyFont="1" applyBorder="1" applyAlignment="1" applyProtection="1">
      <alignment horizontal="center" vertical="center"/>
    </xf>
    <xf numFmtId="0" fontId="5" fillId="0" borderId="46" xfId="2" applyFont="1" applyBorder="1" applyProtection="1"/>
    <xf numFmtId="0" fontId="5" fillId="0" borderId="33" xfId="2" applyFont="1" applyBorder="1" applyProtection="1"/>
    <xf numFmtId="44" fontId="4" fillId="0" borderId="1" xfId="1" applyFont="1" applyBorder="1" applyAlignment="1" applyProtection="1">
      <alignment horizontal="center" vertical="center"/>
    </xf>
    <xf numFmtId="44" fontId="4" fillId="0" borderId="5" xfId="1" applyFont="1" applyBorder="1" applyAlignment="1" applyProtection="1">
      <alignment horizontal="center" vertical="center"/>
    </xf>
    <xf numFmtId="44" fontId="5" fillId="0" borderId="16" xfId="1" applyFont="1" applyBorder="1" applyProtection="1"/>
    <xf numFmtId="44" fontId="5" fillId="0" borderId="33" xfId="1" applyFont="1" applyBorder="1" applyProtection="1"/>
    <xf numFmtId="0" fontId="5" fillId="0" borderId="0" xfId="2" applyFont="1" applyBorder="1" applyProtection="1"/>
    <xf numFmtId="0" fontId="5" fillId="0" borderId="0" xfId="2" applyFont="1" applyBorder="1" applyAlignment="1" applyProtection="1">
      <alignment horizontal="center"/>
    </xf>
    <xf numFmtId="44" fontId="5" fillId="0" borderId="0" xfId="1" applyFont="1" applyBorder="1" applyProtection="1"/>
    <xf numFmtId="0" fontId="5" fillId="0" borderId="45" xfId="0" applyFont="1" applyBorder="1" applyAlignment="1" applyProtection="1">
      <alignment horizontal="right" vertical="center"/>
    </xf>
    <xf numFmtId="0" fontId="5" fillId="0" borderId="24" xfId="0" applyFont="1" applyBorder="1" applyAlignment="1" applyProtection="1">
      <alignment horizontal="right" vertical="center"/>
    </xf>
    <xf numFmtId="3" fontId="5" fillId="0" borderId="45" xfId="0" applyNumberFormat="1" applyFont="1" applyBorder="1" applyAlignment="1" applyProtection="1">
      <alignment horizontal="right" vertical="center"/>
    </xf>
    <xf numFmtId="44" fontId="5" fillId="0" borderId="3" xfId="1" applyFont="1" applyFill="1" applyBorder="1" applyAlignment="1" applyProtection="1">
      <alignment horizontal="center" vertical="center" wrapText="1"/>
    </xf>
    <xf numFmtId="0" fontId="5" fillId="0" borderId="50" xfId="2" applyFont="1" applyBorder="1" applyProtection="1"/>
    <xf numFmtId="44" fontId="5" fillId="0" borderId="50" xfId="1" applyFont="1" applyBorder="1" applyProtection="1"/>
    <xf numFmtId="0" fontId="5" fillId="0" borderId="29"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4" xfId="2" applyFont="1" applyFill="1" applyBorder="1" applyAlignment="1" applyProtection="1">
      <alignment horizontal="left" vertical="center"/>
    </xf>
    <xf numFmtId="0" fontId="3" fillId="0" borderId="17" xfId="2"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50" xfId="0" applyFont="1" applyFill="1" applyBorder="1" applyAlignment="1" applyProtection="1">
      <alignment vertical="center"/>
    </xf>
    <xf numFmtId="3" fontId="5" fillId="0" borderId="6" xfId="2" applyNumberFormat="1" applyFont="1" applyFill="1" applyBorder="1" applyAlignment="1">
      <alignment horizontal="right" vertical="center"/>
    </xf>
    <xf numFmtId="3" fontId="5" fillId="0" borderId="6"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center" vertical="center"/>
    </xf>
    <xf numFmtId="0" fontId="5" fillId="0" borderId="6" xfId="4" applyFont="1" applyFill="1" applyBorder="1" applyAlignment="1" applyProtection="1">
      <alignment horizontal="center" vertical="center"/>
    </xf>
    <xf numFmtId="0" fontId="5" fillId="0" borderId="1" xfId="2" applyFont="1" applyFill="1" applyBorder="1" applyAlignment="1" applyProtection="1">
      <alignment vertical="center"/>
    </xf>
    <xf numFmtId="0" fontId="5" fillId="0" borderId="9" xfId="2"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3" fillId="0" borderId="51" xfId="0" applyFont="1" applyFill="1" applyBorder="1" applyAlignment="1" applyProtection="1">
      <alignment vertical="center"/>
    </xf>
    <xf numFmtId="3" fontId="5" fillId="0" borderId="5" xfId="4" applyNumberFormat="1" applyFont="1" applyFill="1" applyBorder="1" applyAlignment="1" applyProtection="1">
      <alignment horizontal="center" vertical="center"/>
    </xf>
    <xf numFmtId="3" fontId="5" fillId="0" borderId="14" xfId="0" applyNumberFormat="1" applyFont="1" applyFill="1" applyBorder="1" applyAlignment="1" applyProtection="1">
      <alignment horizontal="center" vertical="center"/>
    </xf>
    <xf numFmtId="0" fontId="5" fillId="0" borderId="6" xfId="0" applyFont="1" applyFill="1" applyBorder="1" applyAlignment="1" applyProtection="1">
      <alignment horizontal="right" vertical="center"/>
    </xf>
    <xf numFmtId="1" fontId="2" fillId="0" borderId="6" xfId="5" applyNumberFormat="1" applyFont="1" applyFill="1" applyBorder="1" applyAlignment="1">
      <alignment horizontal="center" vertical="center"/>
    </xf>
    <xf numFmtId="44" fontId="2" fillId="0" borderId="1" xfId="1" applyFont="1" applyFill="1" applyBorder="1" applyAlignment="1">
      <alignment horizontal="center"/>
    </xf>
    <xf numFmtId="1" fontId="2" fillId="0" borderId="9" xfId="5" applyNumberFormat="1" applyFont="1" applyFill="1" applyBorder="1" applyAlignment="1">
      <alignment horizontal="center" vertical="center"/>
    </xf>
    <xf numFmtId="44" fontId="2" fillId="0" borderId="2" xfId="1" applyFont="1" applyFill="1" applyBorder="1" applyAlignment="1">
      <alignment horizontal="center" vertical="justify"/>
    </xf>
    <xf numFmtId="0" fontId="18" fillId="3" borderId="0" xfId="3" applyFont="1" applyFill="1"/>
    <xf numFmtId="0" fontId="18" fillId="0" borderId="0" xfId="3" applyFont="1"/>
    <xf numFmtId="0" fontId="26" fillId="3" borderId="0" xfId="3" applyFont="1" applyFill="1" applyAlignment="1">
      <alignment horizontal="right"/>
    </xf>
    <xf numFmtId="0" fontId="2" fillId="3" borderId="0" xfId="3" applyFont="1" applyFill="1"/>
    <xf numFmtId="2" fontId="18" fillId="3" borderId="0" xfId="3" applyNumberFormat="1" applyFont="1" applyFill="1"/>
    <xf numFmtId="0" fontId="27" fillId="3" borderId="0" xfId="3" applyFont="1" applyFill="1"/>
    <xf numFmtId="0" fontId="5" fillId="0" borderId="12" xfId="0" applyFont="1" applyFill="1" applyBorder="1" applyAlignment="1" applyProtection="1">
      <alignment horizontal="right" vertical="center"/>
    </xf>
    <xf numFmtId="3" fontId="3" fillId="0" borderId="4" xfId="0" applyNumberFormat="1" applyFont="1" applyFill="1" applyBorder="1" applyAlignment="1" applyProtection="1">
      <alignment vertical="center"/>
    </xf>
    <xf numFmtId="3" fontId="3" fillId="0" borderId="4" xfId="0" applyNumberFormat="1" applyFont="1" applyBorder="1" applyAlignment="1" applyProtection="1">
      <alignment vertical="center"/>
    </xf>
    <xf numFmtId="3" fontId="3" fillId="0" borderId="4" xfId="2" applyNumberFormat="1" applyFont="1" applyBorder="1" applyAlignment="1" applyProtection="1">
      <alignment vertical="center"/>
    </xf>
    <xf numFmtId="3" fontId="3" fillId="0" borderId="13" xfId="0" applyNumberFormat="1" applyFont="1" applyBorder="1" applyAlignment="1" applyProtection="1">
      <alignment vertical="center"/>
    </xf>
    <xf numFmtId="44" fontId="5" fillId="0" borderId="37" xfId="1" applyFont="1" applyFill="1" applyBorder="1" applyAlignment="1" applyProtection="1">
      <alignment horizontal="center" vertical="center"/>
    </xf>
    <xf numFmtId="44" fontId="5" fillId="0" borderId="14" xfId="1" applyFont="1" applyFill="1" applyBorder="1" applyAlignment="1" applyProtection="1">
      <alignment horizontal="center" vertical="center" wrapText="1"/>
    </xf>
    <xf numFmtId="44" fontId="5" fillId="0" borderId="2" xfId="1" applyFont="1" applyBorder="1" applyAlignment="1" applyProtection="1">
      <alignment horizontal="center"/>
    </xf>
    <xf numFmtId="44" fontId="5" fillId="0" borderId="3" xfId="1" applyFont="1" applyBorder="1" applyAlignment="1" applyProtection="1">
      <alignment horizontal="center"/>
    </xf>
    <xf numFmtId="0" fontId="2" fillId="2" borderId="52" xfId="0" applyFont="1" applyFill="1" applyBorder="1" applyAlignment="1" applyProtection="1">
      <alignment horizontal="center" vertical="center"/>
    </xf>
    <xf numFmtId="0" fontId="2" fillId="2" borderId="53" xfId="0" applyFont="1" applyFill="1" applyBorder="1" applyAlignment="1" applyProtection="1">
      <alignment horizontal="center" vertical="center"/>
    </xf>
    <xf numFmtId="1" fontId="2" fillId="0" borderId="54" xfId="5" applyNumberFormat="1" applyFont="1" applyFill="1" applyBorder="1" applyAlignment="1">
      <alignment horizontal="right" vertical="center"/>
    </xf>
    <xf numFmtId="44" fontId="2" fillId="0" borderId="52" xfId="1" applyFont="1" applyFill="1" applyBorder="1" applyAlignment="1">
      <alignment vertical="justify"/>
    </xf>
    <xf numFmtId="3" fontId="5" fillId="0" borderId="6" xfId="0" applyNumberFormat="1" applyFont="1" applyFill="1" applyBorder="1" applyAlignment="1" applyProtection="1">
      <alignment horizontal="right" vertical="center"/>
    </xf>
    <xf numFmtId="3" fontId="5" fillId="0" borderId="11" xfId="4" applyNumberFormat="1" applyFont="1" applyFill="1" applyBorder="1" applyAlignment="1" applyProtection="1">
      <alignment horizontal="center" vertical="center"/>
    </xf>
    <xf numFmtId="0" fontId="5" fillId="0" borderId="9" xfId="0" applyFont="1" applyFill="1" applyBorder="1" applyAlignment="1" applyProtection="1">
      <alignment horizontal="right" vertical="center"/>
    </xf>
    <xf numFmtId="0" fontId="18" fillId="4" borderId="0" xfId="3" applyFont="1" applyFill="1"/>
    <xf numFmtId="0" fontId="2" fillId="4" borderId="0" xfId="3" applyFont="1" applyFill="1"/>
    <xf numFmtId="2" fontId="2" fillId="4" borderId="0" xfId="3" applyNumberFormat="1" applyFont="1" applyFill="1"/>
    <xf numFmtId="2" fontId="18" fillId="4" borderId="0" xfId="3" applyNumberFormat="1" applyFont="1" applyFill="1"/>
    <xf numFmtId="3" fontId="5" fillId="4" borderId="0" xfId="3" applyNumberFormat="1" applyFont="1" applyFill="1" applyBorder="1" applyAlignment="1">
      <alignment horizontal="left" vertical="center"/>
    </xf>
    <xf numFmtId="0" fontId="5" fillId="4" borderId="0" xfId="3" applyFont="1" applyFill="1" applyBorder="1" applyAlignment="1">
      <alignment horizontal="left" vertical="center"/>
    </xf>
    <xf numFmtId="0" fontId="18" fillId="4" borderId="0" xfId="3" applyFont="1" applyFill="1" applyAlignment="1">
      <alignment horizontal="left"/>
    </xf>
    <xf numFmtId="3" fontId="18" fillId="4" borderId="0" xfId="3" applyNumberFormat="1" applyFont="1" applyFill="1"/>
    <xf numFmtId="0" fontId="25" fillId="5" borderId="0" xfId="3" applyFont="1" applyFill="1"/>
    <xf numFmtId="0" fontId="18" fillId="5" borderId="0" xfId="3" applyFont="1" applyFill="1"/>
    <xf numFmtId="0" fontId="26" fillId="5" borderId="0" xfId="3" applyFont="1" applyFill="1" applyAlignment="1">
      <alignment horizontal="right"/>
    </xf>
    <xf numFmtId="0" fontId="24" fillId="5" borderId="0" xfId="3" applyFont="1" applyFill="1"/>
    <xf numFmtId="0" fontId="2" fillId="5" borderId="0" xfId="3" applyFont="1" applyFill="1"/>
    <xf numFmtId="2" fontId="2" fillId="5" borderId="0" xfId="3" applyNumberFormat="1" applyFont="1" applyFill="1"/>
    <xf numFmtId="0" fontId="3" fillId="0" borderId="29" xfId="0" applyFont="1" applyFill="1" applyBorder="1" applyAlignment="1" applyProtection="1">
      <alignment horizontal="left" vertical="center" wrapText="1"/>
    </xf>
    <xf numFmtId="0" fontId="30" fillId="0" borderId="0" xfId="0" applyFont="1"/>
    <xf numFmtId="0" fontId="30" fillId="0" borderId="55" xfId="0" applyFont="1" applyBorder="1" applyAlignment="1" applyProtection="1">
      <alignment vertical="center"/>
    </xf>
    <xf numFmtId="0" fontId="30" fillId="0" borderId="0" xfId="0" applyFont="1" applyAlignment="1" applyProtection="1">
      <alignment vertical="center"/>
    </xf>
    <xf numFmtId="0" fontId="30" fillId="0" borderId="50" xfId="0" applyFont="1" applyBorder="1" applyAlignment="1" applyProtection="1">
      <alignment vertical="center"/>
    </xf>
    <xf numFmtId="0" fontId="30" fillId="0" borderId="50" xfId="0" applyFont="1" applyBorder="1" applyAlignment="1" applyProtection="1">
      <alignment horizontal="center" vertical="center"/>
    </xf>
    <xf numFmtId="0" fontId="30" fillId="0" borderId="0" xfId="0" applyFont="1" applyAlignment="1" applyProtection="1">
      <alignment horizontal="left" vertical="center"/>
    </xf>
    <xf numFmtId="0" fontId="30" fillId="0" borderId="0" xfId="0" applyFont="1" applyBorder="1" applyAlignment="1" applyProtection="1">
      <alignment vertical="center"/>
    </xf>
    <xf numFmtId="0" fontId="30" fillId="0" borderId="0" xfId="0" applyFont="1" applyBorder="1" applyAlignment="1" applyProtection="1">
      <alignment horizontal="center" vertical="center"/>
    </xf>
    <xf numFmtId="0" fontId="30" fillId="0" borderId="56" xfId="0" applyFont="1" applyBorder="1" applyAlignment="1" applyProtection="1">
      <alignment vertical="center"/>
    </xf>
    <xf numFmtId="0" fontId="30" fillId="0" borderId="0" xfId="0" applyFont="1" applyAlignment="1" applyProtection="1">
      <alignment horizontal="center" vertical="center"/>
    </xf>
    <xf numFmtId="0" fontId="30" fillId="0" borderId="46" xfId="0" applyFont="1" applyBorder="1" applyAlignment="1" applyProtection="1">
      <alignment vertical="center"/>
    </xf>
    <xf numFmtId="0" fontId="30" fillId="0" borderId="33" xfId="0" applyFont="1" applyBorder="1" applyAlignment="1" applyProtection="1">
      <alignment vertical="center"/>
    </xf>
    <xf numFmtId="0" fontId="30" fillId="0" borderId="16" xfId="0" applyFont="1" applyBorder="1" applyAlignment="1" applyProtection="1">
      <alignment vertical="center"/>
    </xf>
    <xf numFmtId="0" fontId="7" fillId="0" borderId="7" xfId="2" applyFont="1" applyBorder="1" applyAlignment="1" applyProtection="1">
      <alignment horizontal="center" vertical="center" wrapText="1"/>
    </xf>
    <xf numFmtId="0" fontId="30" fillId="0" borderId="7" xfId="0" applyFont="1" applyBorder="1" applyAlignment="1" applyProtection="1">
      <alignment horizontal="center" vertical="center" wrapText="1"/>
    </xf>
    <xf numFmtId="0" fontId="28" fillId="0" borderId="0" xfId="0" applyFont="1"/>
    <xf numFmtId="0" fontId="3" fillId="0" borderId="19" xfId="0" applyFont="1" applyFill="1" applyBorder="1" applyAlignment="1" applyProtection="1">
      <alignment vertical="center"/>
    </xf>
    <xf numFmtId="0" fontId="5" fillId="0" borderId="30" xfId="0" applyFont="1" applyFill="1" applyBorder="1" applyAlignment="1" applyProtection="1">
      <alignment horizontal="center" vertical="center"/>
    </xf>
    <xf numFmtId="0" fontId="5" fillId="0" borderId="57" xfId="0" applyFont="1" applyFill="1" applyBorder="1" applyAlignment="1" applyProtection="1">
      <alignment vertical="center"/>
    </xf>
    <xf numFmtId="0" fontId="28" fillId="0" borderId="2" xfId="0" applyFont="1" applyFill="1" applyBorder="1" applyAlignment="1" applyProtection="1">
      <alignment horizontal="center" vertical="center"/>
    </xf>
    <xf numFmtId="0" fontId="28" fillId="0" borderId="8" xfId="0" applyFont="1" applyFill="1" applyBorder="1" applyAlignment="1" applyProtection="1">
      <alignment vertical="center"/>
    </xf>
    <xf numFmtId="0" fontId="28" fillId="0" borderId="9" xfId="0" applyFont="1" applyFill="1" applyBorder="1" applyAlignment="1" applyProtection="1">
      <alignment horizontal="center" vertical="center"/>
    </xf>
    <xf numFmtId="0" fontId="5" fillId="0" borderId="8" xfId="0" applyFont="1" applyFill="1" applyBorder="1" applyAlignment="1" applyProtection="1">
      <alignment vertical="center" wrapText="1"/>
    </xf>
    <xf numFmtId="0" fontId="5" fillId="0" borderId="23" xfId="0" applyFont="1" applyFill="1" applyBorder="1" applyAlignment="1" applyProtection="1">
      <alignment horizontal="center" vertical="center"/>
    </xf>
    <xf numFmtId="0" fontId="28" fillId="0" borderId="0" xfId="0" applyFont="1" applyAlignment="1">
      <alignment vertical="center"/>
    </xf>
    <xf numFmtId="0" fontId="5" fillId="0" borderId="58"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5" fillId="0" borderId="22"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22" xfId="0" quotePrefix="1" applyFont="1" applyFill="1" applyBorder="1" applyAlignment="1" applyProtection="1">
      <alignment horizontal="left"/>
    </xf>
    <xf numFmtId="0" fontId="3" fillId="0" borderId="22" xfId="0" applyFont="1" applyFill="1" applyBorder="1" applyAlignment="1" applyProtection="1"/>
    <xf numFmtId="0" fontId="3" fillId="0" borderId="4" xfId="0" applyFont="1" applyFill="1" applyBorder="1" applyAlignment="1" applyProtection="1"/>
    <xf numFmtId="0" fontId="3" fillId="0" borderId="17" xfId="0" applyFont="1" applyFill="1" applyBorder="1" applyAlignment="1" applyProtection="1"/>
    <xf numFmtId="0" fontId="5" fillId="0" borderId="22" xfId="0" applyFont="1" applyFill="1" applyBorder="1" applyAlignment="1" applyProtection="1">
      <alignment horizontal="left"/>
    </xf>
    <xf numFmtId="0" fontId="3" fillId="0" borderId="8" xfId="0" applyFont="1" applyFill="1" applyBorder="1" applyAlignment="1" applyProtection="1">
      <alignment horizontal="left" vertical="center"/>
    </xf>
    <xf numFmtId="9" fontId="5" fillId="0" borderId="2" xfId="0" applyNumberFormat="1" applyFont="1" applyFill="1" applyBorder="1" applyAlignment="1" applyProtection="1">
      <alignment horizontal="center" vertical="center"/>
    </xf>
    <xf numFmtId="0" fontId="5" fillId="0" borderId="57" xfId="0" applyFont="1" applyFill="1" applyBorder="1" applyAlignment="1" applyProtection="1">
      <alignment horizontal="left" vertical="center"/>
    </xf>
    <xf numFmtId="0" fontId="3" fillId="0" borderId="2" xfId="0" applyFont="1" applyFill="1" applyBorder="1" applyAlignment="1" applyProtection="1">
      <alignment horizontal="center" vertical="center"/>
    </xf>
    <xf numFmtId="1" fontId="5" fillId="0" borderId="2" xfId="0" applyNumberFormat="1" applyFont="1" applyFill="1" applyBorder="1" applyAlignment="1" applyProtection="1">
      <alignment horizontal="center" vertical="center"/>
    </xf>
    <xf numFmtId="1" fontId="5" fillId="0" borderId="1" xfId="0" applyNumberFormat="1" applyFont="1" applyFill="1" applyBorder="1" applyAlignment="1" applyProtection="1">
      <alignment horizontal="center" vertical="center"/>
    </xf>
    <xf numFmtId="0" fontId="5" fillId="0" borderId="13" xfId="0" applyFont="1" applyFill="1" applyBorder="1" applyAlignment="1" applyProtection="1">
      <alignment vertical="center"/>
    </xf>
    <xf numFmtId="0" fontId="5" fillId="0" borderId="32"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20" xfId="0" applyFont="1" applyFill="1" applyBorder="1" applyAlignment="1" applyProtection="1">
      <alignment horizontal="left" vertical="center"/>
    </xf>
    <xf numFmtId="3" fontId="5" fillId="0" borderId="17" xfId="0" applyNumberFormat="1" applyFont="1" applyBorder="1" applyAlignment="1" applyProtection="1">
      <alignment horizontal="center" vertical="center"/>
    </xf>
    <xf numFmtId="0" fontId="5" fillId="0" borderId="46" xfId="0" applyFont="1" applyFill="1" applyBorder="1" applyAlignment="1" applyProtection="1">
      <alignment vertical="center"/>
    </xf>
    <xf numFmtId="0" fontId="3" fillId="0" borderId="4" xfId="2" applyFont="1" applyBorder="1" applyAlignment="1" applyProtection="1">
      <alignment horizontal="center" vertical="center"/>
    </xf>
    <xf numFmtId="44" fontId="3" fillId="0" borderId="4" xfId="1" applyFont="1" applyBorder="1" applyAlignment="1" applyProtection="1">
      <alignment horizontal="left" vertical="center"/>
    </xf>
    <xf numFmtId="44" fontId="3" fillId="0" borderId="17" xfId="1" applyFont="1" applyBorder="1" applyAlignment="1" applyProtection="1">
      <alignment horizontal="left" vertical="center"/>
    </xf>
    <xf numFmtId="0" fontId="5" fillId="0" borderId="57" xfId="2" applyFont="1" applyBorder="1" applyAlignment="1" applyProtection="1">
      <alignment horizontal="center" vertical="center"/>
    </xf>
    <xf numFmtId="0" fontId="5" fillId="0" borderId="57" xfId="0" applyFont="1" applyBorder="1" applyAlignment="1" applyProtection="1">
      <alignment vertical="center"/>
    </xf>
    <xf numFmtId="0" fontId="5" fillId="0" borderId="57" xfId="0" applyFont="1" applyBorder="1" applyAlignment="1" applyProtection="1">
      <alignment horizontal="left" vertical="center" wrapText="1"/>
    </xf>
    <xf numFmtId="1" fontId="5" fillId="0" borderId="9" xfId="5" applyNumberFormat="1" applyFont="1" applyBorder="1" applyAlignment="1">
      <alignment horizontal="right" vertical="center"/>
    </xf>
    <xf numFmtId="44" fontId="5" fillId="0" borderId="45" xfId="1" applyFont="1" applyFill="1" applyBorder="1" applyAlignment="1" applyProtection="1">
      <alignment horizontal="center" vertical="center"/>
    </xf>
    <xf numFmtId="0" fontId="30" fillId="0" borderId="0" xfId="0" applyFont="1" applyFill="1"/>
    <xf numFmtId="3" fontId="5" fillId="0" borderId="4" xfId="0"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xf>
    <xf numFmtId="3" fontId="5" fillId="0" borderId="4" xfId="2" applyNumberFormat="1" applyFont="1" applyFill="1" applyBorder="1" applyAlignment="1" applyProtection="1">
      <alignment horizontal="center" vertical="center"/>
    </xf>
    <xf numFmtId="0" fontId="5" fillId="0" borderId="17" xfId="2" applyFont="1" applyFill="1" applyBorder="1" applyAlignment="1" applyProtection="1">
      <alignment horizontal="center" vertical="center"/>
    </xf>
    <xf numFmtId="0" fontId="5" fillId="0" borderId="4" xfId="4" applyFont="1" applyFill="1" applyBorder="1" applyAlignment="1" applyProtection="1">
      <alignment horizontal="left" vertical="center" wrapText="1"/>
    </xf>
    <xf numFmtId="0" fontId="5" fillId="0" borderId="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3" xfId="0" applyFont="1" applyBorder="1" applyAlignment="1" applyProtection="1">
      <alignment horizontal="left" vertical="center" wrapText="1"/>
    </xf>
    <xf numFmtId="0" fontId="5" fillId="0" borderId="25"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1" fontId="3" fillId="0" borderId="59" xfId="0" applyNumberFormat="1" applyFont="1" applyBorder="1" applyAlignment="1" applyProtection="1">
      <alignment horizontal="right" vertical="center"/>
    </xf>
    <xf numFmtId="1" fontId="3" fillId="0" borderId="60" xfId="0" applyNumberFormat="1" applyFont="1" applyBorder="1" applyAlignment="1" applyProtection="1">
      <alignment horizontal="right" vertical="center"/>
    </xf>
    <xf numFmtId="0" fontId="5" fillId="0" borderId="22"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19" xfId="0" applyFont="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34" xfId="0" applyFont="1" applyFill="1" applyBorder="1" applyAlignment="1" applyProtection="1">
      <alignment horizontal="left" vertical="center"/>
    </xf>
    <xf numFmtId="0" fontId="5" fillId="0" borderId="19" xfId="0" applyFont="1" applyFill="1" applyBorder="1" applyAlignment="1" applyProtection="1">
      <alignment horizontal="left" vertical="center"/>
    </xf>
    <xf numFmtId="0" fontId="5" fillId="0" borderId="22"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16" fillId="0" borderId="2"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3" fontId="16" fillId="0" borderId="3" xfId="0" applyNumberFormat="1" applyFont="1" applyFill="1" applyBorder="1" applyAlignment="1" applyProtection="1">
      <alignment horizontal="center" vertical="center"/>
    </xf>
    <xf numFmtId="3" fontId="16" fillId="0" borderId="11" xfId="0" applyNumberFormat="1" applyFont="1" applyFill="1" applyBorder="1" applyAlignment="1" applyProtection="1">
      <alignment horizontal="center" vertical="center"/>
    </xf>
    <xf numFmtId="0" fontId="5" fillId="0" borderId="34"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5" fillId="0" borderId="16" xfId="0" applyFont="1" applyBorder="1" applyAlignment="1" applyProtection="1">
      <alignment horizontal="center" vertical="center"/>
    </xf>
    <xf numFmtId="0" fontId="5" fillId="0" borderId="1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58"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5" fillId="0" borderId="16" xfId="0" applyFont="1" applyFill="1" applyBorder="1" applyAlignment="1" applyProtection="1">
      <alignment horizontal="center" vertical="center"/>
    </xf>
    <xf numFmtId="3" fontId="5" fillId="0" borderId="3" xfId="0" applyNumberFormat="1" applyFont="1" applyFill="1" applyBorder="1" applyAlignment="1" applyProtection="1">
      <alignment horizontal="center" vertical="center" wrapText="1"/>
    </xf>
    <xf numFmtId="3" fontId="5" fillId="0" borderId="25" xfId="0" applyNumberFormat="1" applyFont="1" applyFill="1" applyBorder="1" applyAlignment="1" applyProtection="1">
      <alignment horizontal="center" vertical="center" wrapText="1"/>
    </xf>
    <xf numFmtId="0" fontId="5" fillId="0" borderId="21" xfId="0" applyFont="1" applyFill="1" applyBorder="1" applyAlignment="1" applyProtection="1">
      <alignment horizontal="left" vertical="center" wrapText="1"/>
    </xf>
    <xf numFmtId="0" fontId="2" fillId="2" borderId="9"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3" fontId="2" fillId="0" borderId="61" xfId="5" applyNumberFormat="1" applyFont="1" applyFill="1" applyBorder="1" applyAlignment="1">
      <alignment horizontal="center" vertical="center"/>
    </xf>
    <xf numFmtId="3" fontId="2" fillId="0" borderId="62" xfId="5" applyNumberFormat="1" applyFont="1" applyFill="1" applyBorder="1" applyAlignment="1">
      <alignment horizontal="center" vertical="center"/>
    </xf>
    <xf numFmtId="3" fontId="2" fillId="0" borderId="63" xfId="5" applyNumberFormat="1" applyFont="1" applyFill="1" applyBorder="1" applyAlignment="1">
      <alignment horizontal="center" vertical="center"/>
    </xf>
    <xf numFmtId="3" fontId="2" fillId="0" borderId="6" xfId="5" applyNumberFormat="1" applyFont="1" applyFill="1" applyBorder="1" applyAlignment="1">
      <alignment horizontal="center" vertical="center"/>
    </xf>
    <xf numFmtId="3" fontId="5" fillId="0" borderId="9" xfId="5" applyNumberFormat="1" applyFont="1" applyFill="1" applyBorder="1" applyAlignment="1">
      <alignment horizontal="center" vertical="center"/>
    </xf>
    <xf numFmtId="3" fontId="2" fillId="0" borderId="5" xfId="5" applyNumberFormat="1" applyFont="1" applyFill="1" applyBorder="1" applyAlignment="1">
      <alignment horizontal="center" vertical="center"/>
    </xf>
    <xf numFmtId="3" fontId="5" fillId="0" borderId="3" xfId="5" applyNumberFormat="1" applyFont="1" applyFill="1" applyBorder="1" applyAlignment="1">
      <alignment horizontal="center" vertical="center"/>
    </xf>
    <xf numFmtId="44" fontId="2" fillId="0" borderId="5" xfId="1" applyFont="1" applyFill="1" applyBorder="1" applyAlignment="1">
      <alignment horizontal="center" vertical="center"/>
    </xf>
    <xf numFmtId="44" fontId="5" fillId="0" borderId="3" xfId="1" applyFont="1" applyFill="1" applyBorder="1" applyAlignment="1">
      <alignment horizontal="center" vertical="center"/>
    </xf>
    <xf numFmtId="0" fontId="2" fillId="2" borderId="23"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5" fillId="0" borderId="64"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8" fillId="0" borderId="65"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9" fillId="0" borderId="66" xfId="0" applyFont="1" applyFill="1" applyBorder="1" applyAlignment="1" applyProtection="1">
      <alignment horizontal="center" vertical="center"/>
    </xf>
    <xf numFmtId="0" fontId="9" fillId="0" borderId="67" xfId="0" applyFont="1" applyFill="1" applyBorder="1" applyAlignment="1" applyProtection="1">
      <alignment horizontal="center" vertical="center"/>
    </xf>
    <xf numFmtId="0" fontId="18" fillId="0" borderId="35" xfId="0" applyFont="1" applyFill="1" applyBorder="1" applyAlignment="1" applyProtection="1">
      <alignment horizontal="center" vertical="center" wrapText="1"/>
    </xf>
    <xf numFmtId="0" fontId="18" fillId="0" borderId="28"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2" fillId="2" borderId="68"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69" xfId="0" applyFont="1" applyFill="1" applyBorder="1" applyAlignment="1" applyProtection="1">
      <alignment horizontal="center" vertical="center"/>
    </xf>
    <xf numFmtId="0" fontId="2" fillId="2" borderId="70" xfId="0" applyFont="1" applyFill="1" applyBorder="1" applyAlignment="1" applyProtection="1">
      <alignment horizontal="center" vertical="center"/>
    </xf>
    <xf numFmtId="0" fontId="3" fillId="2" borderId="71" xfId="0" applyFont="1" applyFill="1" applyBorder="1" applyAlignment="1" applyProtection="1">
      <alignment horizontal="center" vertical="center" textRotation="90"/>
    </xf>
    <xf numFmtId="0" fontId="3" fillId="2" borderId="16" xfId="0" applyFont="1" applyFill="1" applyBorder="1" applyAlignment="1" applyProtection="1">
      <alignment horizontal="center" vertical="center" textRotation="90"/>
    </xf>
    <xf numFmtId="0" fontId="3" fillId="2" borderId="72" xfId="0" applyFont="1" applyFill="1" applyBorder="1" applyAlignment="1" applyProtection="1">
      <alignment horizontal="center" vertical="center" textRotation="90"/>
    </xf>
    <xf numFmtId="0" fontId="2" fillId="2" borderId="73"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74" xfId="0" applyFont="1" applyFill="1" applyBorder="1" applyAlignment="1" applyProtection="1">
      <alignment horizontal="center" vertical="center"/>
    </xf>
    <xf numFmtId="0" fontId="2" fillId="2" borderId="75" xfId="0" applyFont="1" applyFill="1" applyBorder="1" applyAlignment="1" applyProtection="1">
      <alignment horizontal="center" vertical="center"/>
    </xf>
    <xf numFmtId="0" fontId="2" fillId="2" borderId="76" xfId="0" applyFont="1" applyFill="1" applyBorder="1" applyAlignment="1" applyProtection="1">
      <alignment horizontal="center" vertical="center"/>
    </xf>
    <xf numFmtId="3" fontId="2" fillId="0" borderId="77" xfId="5" applyNumberFormat="1" applyFont="1" applyFill="1" applyBorder="1" applyAlignment="1">
      <alignment horizontal="center" vertical="center"/>
    </xf>
    <xf numFmtId="0" fontId="5" fillId="0" borderId="3" xfId="0" applyFont="1" applyBorder="1" applyAlignment="1" applyProtection="1">
      <alignment horizontal="center" vertical="center"/>
    </xf>
    <xf numFmtId="0" fontId="5" fillId="0" borderId="11" xfId="0" applyFont="1" applyBorder="1" applyAlignment="1" applyProtection="1">
      <alignment horizontal="center" vertical="center"/>
    </xf>
    <xf numFmtId="0" fontId="8" fillId="2" borderId="65" xfId="0" applyFont="1" applyFill="1" applyBorder="1" applyAlignment="1" applyProtection="1">
      <alignment horizontal="center" vertical="center"/>
    </xf>
    <xf numFmtId="0" fontId="8" fillId="2" borderId="66" xfId="0" applyFont="1" applyFill="1" applyBorder="1" applyAlignment="1" applyProtection="1">
      <alignment horizontal="center" vertical="center"/>
    </xf>
    <xf numFmtId="0" fontId="9" fillId="2" borderId="66" xfId="0" applyFont="1" applyFill="1" applyBorder="1" applyAlignment="1" applyProtection="1">
      <alignment horizontal="center" vertical="center"/>
    </xf>
    <xf numFmtId="0" fontId="9" fillId="2" borderId="67" xfId="0" applyFont="1" applyFill="1" applyBorder="1" applyAlignment="1" applyProtection="1">
      <alignment horizontal="center" vertical="center"/>
    </xf>
    <xf numFmtId="0" fontId="5" fillId="0" borderId="34"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9"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9" fontId="10" fillId="0" borderId="2" xfId="0" quotePrefix="1" applyNumberFormat="1" applyFont="1" applyBorder="1" applyAlignment="1" applyProtection="1">
      <alignment horizontal="center" vertical="center"/>
    </xf>
    <xf numFmtId="0" fontId="10" fillId="0" borderId="10" xfId="0" applyFont="1" applyBorder="1" applyAlignment="1" applyProtection="1">
      <alignment horizontal="center" vertical="center"/>
    </xf>
    <xf numFmtId="0" fontId="5" fillId="0" borderId="34" xfId="0" applyFont="1" applyBorder="1" applyAlignment="1" applyProtection="1">
      <alignment horizontal="left" vertical="center"/>
    </xf>
    <xf numFmtId="0" fontId="5" fillId="0" borderId="19" xfId="0" applyFont="1" applyBorder="1" applyAlignment="1" applyProtection="1">
      <alignment horizontal="left" vertical="center"/>
    </xf>
    <xf numFmtId="0" fontId="3" fillId="0" borderId="22"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28" fillId="0" borderId="2" xfId="0" applyFont="1" applyFill="1" applyBorder="1" applyAlignment="1" applyProtection="1">
      <alignment horizontal="center" vertical="center"/>
    </xf>
    <xf numFmtId="0" fontId="5" fillId="0" borderId="18" xfId="0" applyFont="1" applyFill="1" applyBorder="1" applyAlignment="1" applyProtection="1">
      <alignment horizontal="left" vertical="center"/>
    </xf>
    <xf numFmtId="0" fontId="5" fillId="0" borderId="29" xfId="0" applyFont="1" applyFill="1" applyBorder="1" applyAlignment="1" applyProtection="1">
      <alignment horizontal="left" vertical="center"/>
    </xf>
    <xf numFmtId="0" fontId="28" fillId="0" borderId="10" xfId="0" applyFont="1" applyBorder="1" applyAlignment="1" applyProtection="1">
      <alignment horizontal="center" vertical="center"/>
    </xf>
    <xf numFmtId="0" fontId="28" fillId="0" borderId="16" xfId="0" applyFont="1" applyBorder="1" applyAlignment="1" applyProtection="1">
      <alignment horizontal="center" vertical="center"/>
    </xf>
    <xf numFmtId="0" fontId="5" fillId="0" borderId="58" xfId="0" applyFont="1" applyFill="1" applyBorder="1" applyAlignment="1" applyProtection="1">
      <alignment horizontal="left" vertical="center"/>
    </xf>
    <xf numFmtId="0" fontId="28" fillId="0" borderId="16" xfId="0" applyFont="1"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3" fillId="0" borderId="7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58"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5" fillId="0" borderId="58"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0" borderId="2" xfId="4" applyFont="1" applyBorder="1" applyAlignment="1" applyProtection="1">
      <alignment horizontal="center" vertical="center" wrapText="1"/>
    </xf>
    <xf numFmtId="0" fontId="28" fillId="0" borderId="10" xfId="0" applyFont="1" applyBorder="1" applyAlignment="1" applyProtection="1">
      <alignment horizontal="center" vertical="center" wrapText="1"/>
    </xf>
    <xf numFmtId="0" fontId="5" fillId="0" borderId="18" xfId="0" applyFont="1" applyBorder="1" applyAlignment="1" applyProtection="1">
      <alignment horizontal="left" vertical="center" wrapText="1"/>
    </xf>
    <xf numFmtId="0" fontId="5" fillId="0" borderId="29" xfId="0" applyFont="1" applyBorder="1" applyAlignment="1" applyProtection="1">
      <alignment horizontal="left" vertical="center" wrapText="1"/>
    </xf>
    <xf numFmtId="0" fontId="2" fillId="2" borderId="79" xfId="0" applyFont="1" applyFill="1" applyBorder="1" applyAlignment="1" applyProtection="1">
      <alignment horizontal="center" vertical="center"/>
    </xf>
    <xf numFmtId="0" fontId="2" fillId="2" borderId="58" xfId="0" applyFont="1" applyFill="1" applyBorder="1" applyAlignment="1" applyProtection="1">
      <alignment horizontal="center" vertical="center"/>
    </xf>
    <xf numFmtId="0" fontId="2" fillId="2" borderId="80" xfId="0" applyFont="1" applyFill="1" applyBorder="1" applyAlignment="1" applyProtection="1">
      <alignment horizontal="center" vertical="center"/>
    </xf>
    <xf numFmtId="0" fontId="8" fillId="0" borderId="81" xfId="0" applyFont="1" applyFill="1" applyBorder="1" applyAlignment="1" applyProtection="1">
      <alignment horizontal="center" vertical="center"/>
    </xf>
    <xf numFmtId="0" fontId="8" fillId="0" borderId="82" xfId="0" applyFont="1" applyFill="1" applyBorder="1" applyAlignment="1" applyProtection="1">
      <alignment horizontal="center" vertical="center"/>
    </xf>
    <xf numFmtId="0" fontId="5" fillId="0" borderId="82" xfId="0" applyFont="1" applyFill="1" applyBorder="1" applyAlignment="1" applyProtection="1">
      <alignment vertical="center"/>
    </xf>
    <xf numFmtId="0" fontId="5" fillId="0" borderId="83" xfId="0" applyFont="1" applyFill="1" applyBorder="1" applyAlignment="1" applyProtection="1">
      <alignment vertical="center"/>
    </xf>
    <xf numFmtId="3" fontId="2" fillId="0" borderId="4" xfId="5" applyNumberFormat="1" applyFont="1" applyFill="1" applyBorder="1" applyAlignment="1">
      <alignment horizontal="center" vertical="center"/>
    </xf>
    <xf numFmtId="3" fontId="5" fillId="0" borderId="8" xfId="5" applyNumberFormat="1" applyFont="1" applyFill="1" applyBorder="1" applyAlignment="1">
      <alignment horizontal="center" vertical="center"/>
    </xf>
    <xf numFmtId="0" fontId="0" fillId="0" borderId="78" xfId="0" applyFill="1" applyBorder="1" applyAlignment="1">
      <alignment horizontal="left"/>
    </xf>
    <xf numFmtId="0" fontId="0" fillId="0" borderId="0" xfId="0" applyFill="1" applyAlignment="1">
      <alignment horizontal="left"/>
    </xf>
    <xf numFmtId="0" fontId="5" fillId="0" borderId="21"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4" fillId="0" borderId="34"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3" fontId="2" fillId="0" borderId="23" xfId="5" applyNumberFormat="1" applyFont="1" applyFill="1" applyBorder="1" applyAlignment="1">
      <alignment horizontal="center" vertical="center"/>
    </xf>
    <xf numFmtId="3" fontId="5" fillId="0" borderId="30" xfId="5" applyNumberFormat="1" applyFont="1" applyFill="1" applyBorder="1" applyAlignment="1">
      <alignment horizontal="center" vertical="center"/>
    </xf>
    <xf numFmtId="0" fontId="8" fillId="2" borderId="84" xfId="2" applyFont="1" applyFill="1" applyBorder="1" applyAlignment="1" applyProtection="1">
      <alignment horizontal="center" vertical="center"/>
    </xf>
    <xf numFmtId="0" fontId="8" fillId="2" borderId="85" xfId="2" applyFont="1" applyFill="1" applyBorder="1" applyAlignment="1" applyProtection="1">
      <alignment horizontal="center" vertical="center"/>
    </xf>
    <xf numFmtId="0" fontId="8" fillId="2" borderId="86" xfId="2" applyFont="1" applyFill="1" applyBorder="1" applyAlignment="1" applyProtection="1">
      <alignment horizontal="center" vertical="center"/>
    </xf>
    <xf numFmtId="0" fontId="3" fillId="0" borderId="35" xfId="0" applyFont="1" applyFill="1" applyBorder="1" applyAlignment="1" applyProtection="1">
      <alignment horizontal="left" vertical="center" wrapText="1"/>
    </xf>
    <xf numFmtId="0" fontId="3" fillId="0" borderId="28"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2" fillId="2" borderId="34" xfId="0" applyFont="1" applyFill="1" applyBorder="1" applyAlignment="1" applyProtection="1">
      <alignment horizontal="center" vertical="center"/>
    </xf>
    <xf numFmtId="0" fontId="2" fillId="2" borderId="87" xfId="0" applyFont="1" applyFill="1" applyBorder="1" applyAlignment="1" applyProtection="1">
      <alignment horizontal="center" vertical="center"/>
    </xf>
    <xf numFmtId="0" fontId="2" fillId="2" borderId="88" xfId="0" applyFont="1" applyFill="1" applyBorder="1" applyAlignment="1" applyProtection="1">
      <alignment horizontal="center" vertical="center"/>
    </xf>
    <xf numFmtId="0" fontId="3" fillId="2" borderId="2" xfId="0" applyFont="1" applyFill="1" applyBorder="1" applyAlignment="1" applyProtection="1">
      <alignment horizontal="center" vertical="center" textRotation="90"/>
    </xf>
    <xf numFmtId="0" fontId="3" fillId="2" borderId="89" xfId="0" applyFont="1" applyFill="1" applyBorder="1" applyAlignment="1" applyProtection="1">
      <alignment horizontal="center" vertical="center" textRotation="90"/>
    </xf>
    <xf numFmtId="0" fontId="2" fillId="2" borderId="3" xfId="0" applyFont="1" applyFill="1" applyBorder="1" applyAlignment="1" applyProtection="1">
      <alignment horizontal="center" vertical="center" wrapText="1"/>
    </xf>
    <xf numFmtId="0" fontId="2" fillId="2" borderId="90"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91"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3" fillId="0" borderId="2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3" fontId="2" fillId="0" borderId="1" xfId="5" applyNumberFormat="1" applyFont="1" applyFill="1" applyBorder="1" applyAlignment="1">
      <alignment horizontal="center" vertical="center"/>
    </xf>
    <xf numFmtId="3" fontId="5" fillId="0" borderId="54" xfId="5" applyNumberFormat="1" applyFont="1" applyFill="1" applyBorder="1" applyAlignment="1">
      <alignment horizontal="center" vertical="center"/>
    </xf>
    <xf numFmtId="3" fontId="5" fillId="0" borderId="92" xfId="5" applyNumberFormat="1" applyFont="1" applyFill="1" applyBorder="1" applyAlignment="1">
      <alignment horizontal="center" vertical="center"/>
    </xf>
    <xf numFmtId="44" fontId="5" fillId="0" borderId="93" xfId="1" applyFont="1" applyFill="1" applyBorder="1" applyAlignment="1">
      <alignment horizontal="center" vertical="center"/>
    </xf>
    <xf numFmtId="0" fontId="9" fillId="0" borderId="82" xfId="0" applyFont="1" applyFill="1" applyBorder="1" applyAlignment="1" applyProtection="1">
      <alignment horizontal="center" vertical="center"/>
    </xf>
    <xf numFmtId="0" fontId="9" fillId="0" borderId="83" xfId="0" applyFont="1" applyFill="1" applyBorder="1" applyAlignment="1" applyProtection="1">
      <alignment horizontal="center" vertical="center"/>
    </xf>
    <xf numFmtId="0" fontId="5" fillId="0" borderId="34" xfId="4" applyFont="1" applyFill="1" applyBorder="1" applyAlignment="1" applyProtection="1">
      <alignment horizontal="left" vertical="center" wrapText="1"/>
    </xf>
    <xf numFmtId="0" fontId="5" fillId="0" borderId="21" xfId="4" applyFont="1" applyFill="1" applyBorder="1" applyAlignment="1" applyProtection="1">
      <alignment horizontal="left" vertical="center" wrapText="1"/>
    </xf>
    <xf numFmtId="0" fontId="5" fillId="0" borderId="19" xfId="4" applyFont="1" applyFill="1" applyBorder="1" applyAlignment="1" applyProtection="1">
      <alignment horizontal="left" vertical="center" wrapText="1"/>
    </xf>
    <xf numFmtId="0" fontId="5" fillId="0" borderId="2" xfId="4" applyFont="1" applyFill="1" applyBorder="1" applyAlignment="1" applyProtection="1">
      <alignment horizontal="center" vertical="center"/>
    </xf>
    <xf numFmtId="0" fontId="5" fillId="0" borderId="16" xfId="4" applyFont="1" applyFill="1" applyBorder="1" applyAlignment="1" applyProtection="1">
      <alignment horizontal="center" vertical="center"/>
    </xf>
    <xf numFmtId="0" fontId="5" fillId="0" borderId="10" xfId="4" applyFont="1" applyFill="1" applyBorder="1" applyAlignment="1" applyProtection="1">
      <alignment horizontal="center" vertical="center"/>
    </xf>
    <xf numFmtId="0" fontId="5" fillId="0" borderId="34" xfId="2" applyFont="1" applyFill="1" applyBorder="1" applyAlignment="1" applyProtection="1">
      <alignment horizontal="left" vertical="center" wrapText="1"/>
    </xf>
    <xf numFmtId="0" fontId="5" fillId="0" borderId="21" xfId="2" applyFont="1" applyFill="1" applyBorder="1" applyAlignment="1" applyProtection="1">
      <alignment horizontal="left" vertical="center" wrapText="1"/>
    </xf>
    <xf numFmtId="0" fontId="5" fillId="0" borderId="19" xfId="2" applyFont="1" applyFill="1" applyBorder="1" applyAlignment="1" applyProtection="1">
      <alignment horizontal="left" vertical="center" wrapText="1"/>
    </xf>
    <xf numFmtId="0" fontId="5" fillId="0" borderId="2" xfId="4" applyFont="1" applyFill="1" applyBorder="1" applyAlignment="1" applyProtection="1">
      <alignment horizontal="center" vertical="center" wrapText="1"/>
    </xf>
    <xf numFmtId="0" fontId="5" fillId="0" borderId="10" xfId="4" applyFont="1" applyFill="1" applyBorder="1" applyAlignment="1" applyProtection="1">
      <alignment horizontal="center" vertical="center" wrapText="1"/>
    </xf>
    <xf numFmtId="3" fontId="2" fillId="0" borderId="74" xfId="5" applyNumberFormat="1" applyFont="1" applyFill="1" applyBorder="1" applyAlignment="1">
      <alignment horizontal="center" vertical="center"/>
    </xf>
    <xf numFmtId="3" fontId="2" fillId="0" borderId="76" xfId="5" applyNumberFormat="1" applyFont="1" applyFill="1" applyBorder="1" applyAlignment="1">
      <alignment horizontal="center" vertical="center"/>
    </xf>
    <xf numFmtId="3" fontId="2" fillId="0" borderId="75" xfId="5" applyNumberFormat="1" applyFont="1" applyFill="1" applyBorder="1" applyAlignment="1">
      <alignment horizontal="center" vertical="center"/>
    </xf>
    <xf numFmtId="3" fontId="2" fillId="0" borderId="9" xfId="5" applyNumberFormat="1" applyFont="1" applyFill="1" applyBorder="1" applyAlignment="1">
      <alignment horizontal="center" vertical="center"/>
    </xf>
    <xf numFmtId="3" fontId="2" fillId="0" borderId="94" xfId="5" applyNumberFormat="1" applyFont="1" applyFill="1" applyBorder="1" applyAlignment="1">
      <alignment horizontal="center" vertical="center"/>
    </xf>
    <xf numFmtId="3" fontId="2" fillId="0" borderId="3" xfId="5" applyNumberFormat="1" applyFont="1" applyFill="1" applyBorder="1" applyAlignment="1">
      <alignment horizontal="center" vertical="center"/>
    </xf>
    <xf numFmtId="3" fontId="2" fillId="0" borderId="95" xfId="5" applyNumberFormat="1" applyFont="1" applyFill="1" applyBorder="1" applyAlignment="1">
      <alignment horizontal="center" vertical="center"/>
    </xf>
    <xf numFmtId="44" fontId="2" fillId="0" borderId="3" xfId="1" applyFont="1" applyFill="1" applyBorder="1" applyAlignment="1">
      <alignment horizontal="center" vertical="center"/>
    </xf>
    <xf numFmtId="44" fontId="2" fillId="0" borderId="95" xfId="1" applyFont="1" applyFill="1" applyBorder="1" applyAlignment="1">
      <alignment horizontal="center" vertical="center"/>
    </xf>
    <xf numFmtId="0" fontId="8" fillId="2" borderId="84" xfId="0" applyFont="1" applyFill="1" applyBorder="1" applyAlignment="1" applyProtection="1">
      <alignment horizontal="center" vertical="center"/>
    </xf>
    <xf numFmtId="0" fontId="8" fillId="2" borderId="85" xfId="0" applyFont="1" applyFill="1" applyBorder="1" applyAlignment="1" applyProtection="1">
      <alignment horizontal="center" vertical="center"/>
    </xf>
    <xf numFmtId="0" fontId="8" fillId="2" borderId="86" xfId="0" applyFont="1" applyFill="1" applyBorder="1" applyAlignment="1" applyProtection="1">
      <alignment horizontal="center" vertical="center"/>
    </xf>
    <xf numFmtId="0" fontId="2" fillId="2" borderId="94" xfId="0" applyFont="1" applyFill="1" applyBorder="1" applyAlignment="1" applyProtection="1">
      <alignment horizontal="center" vertical="center"/>
    </xf>
    <xf numFmtId="0" fontId="2" fillId="2" borderId="95"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cellXfs>
  <cellStyles count="6">
    <cellStyle name="Euro" xfId="1"/>
    <cellStyle name="Normal" xfId="0" builtinId="0"/>
    <cellStyle name="Normal_FORMATO PLAN GIASA" xfId="2"/>
    <cellStyle name="Normal_modelo hoja para ejecución del Plan Recepción" xfId="3"/>
    <cellStyle name="Normal_PLAN CONTROL CARRETERAS" xfId="4"/>
    <cellStyle name="Normal_Plan_recepción_obras_lineales_ Enero_07" xfId="5"/>
  </cellStyles>
  <dxfs count="1">
    <dxf>
      <font>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42418</xdr:colOff>
      <xdr:row>4</xdr:row>
      <xdr:rowOff>136906</xdr:rowOff>
    </xdr:to>
    <xdr:pic>
      <xdr:nvPicPr>
        <xdr:cNvPr id="2" name="1 Imagen" descr="Marca Agencia de Medio Ambiente y Agua.jpg"/>
        <xdr:cNvPicPr>
          <a:picLocks noChangeAspect="1"/>
        </xdr:cNvPicPr>
      </xdr:nvPicPr>
      <xdr:blipFill>
        <a:blip xmlns:r="http://schemas.openxmlformats.org/officeDocument/2006/relationships" r:embed="rId1"/>
        <a:stretch>
          <a:fillRect/>
        </a:stretch>
      </xdr:blipFill>
      <xdr:spPr>
        <a:xfrm>
          <a:off x="0" y="158750"/>
          <a:ext cx="2868168" cy="6766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P714"/>
  <sheetViews>
    <sheetView view="pageBreakPreview" zoomScale="90" zoomScaleNormal="75" zoomScaleSheetLayoutView="90" workbookViewId="0">
      <pane xSplit="1" ySplit="3" topLeftCell="B4" activePane="bottomRight" state="frozen"/>
      <selection activeCell="G35" sqref="G35"/>
      <selection pane="topRight" activeCell="G35" sqref="G35"/>
      <selection pane="bottomLeft" activeCell="G35" sqref="G35"/>
      <selection pane="bottomRight" activeCell="C17" sqref="C17"/>
    </sheetView>
  </sheetViews>
  <sheetFormatPr baseColWidth="10" defaultColWidth="11.42578125" defaultRowHeight="15"/>
  <cols>
    <col min="1" max="1" width="10.140625" style="303" customWidth="1"/>
    <col min="2" max="2" width="47.85546875" style="45" customWidth="1"/>
    <col min="3" max="3" width="5.85546875" style="45" customWidth="1"/>
    <col min="4" max="4" width="25.85546875" style="45" bestFit="1" customWidth="1"/>
    <col min="5" max="5" width="21.42578125" style="45" customWidth="1"/>
    <col min="6" max="6" width="2.5703125" style="45" bestFit="1" customWidth="1"/>
    <col min="7" max="7" width="20.5703125" style="365" bestFit="1" customWidth="1"/>
    <col min="8" max="8" width="15.28515625" style="326" customWidth="1"/>
    <col min="9" max="9" width="15.28515625" style="327" customWidth="1"/>
    <col min="10" max="10" width="11.7109375" style="373" customWidth="1"/>
    <col min="11" max="11" width="11.7109375" style="359" customWidth="1"/>
    <col min="12" max="12" width="11.7109375" style="360" customWidth="1"/>
    <col min="13" max="13" width="47.42578125" style="304" customWidth="1"/>
  </cols>
  <sheetData>
    <row r="1" spans="1:13" ht="15.75" customHeight="1" thickTop="1">
      <c r="A1" s="652" t="s">
        <v>1288</v>
      </c>
      <c r="B1" s="655" t="s">
        <v>1289</v>
      </c>
      <c r="C1" s="656" t="s">
        <v>1290</v>
      </c>
      <c r="D1" s="659" t="s">
        <v>1291</v>
      </c>
      <c r="E1" s="661" t="s">
        <v>1292</v>
      </c>
      <c r="F1" s="662"/>
      <c r="G1" s="663"/>
      <c r="H1" s="664" t="s">
        <v>615</v>
      </c>
      <c r="I1" s="634"/>
      <c r="J1" s="632" t="s">
        <v>1112</v>
      </c>
      <c r="K1" s="633"/>
      <c r="L1" s="634"/>
      <c r="M1" s="652" t="s">
        <v>1290</v>
      </c>
    </row>
    <row r="2" spans="1:13">
      <c r="A2" s="653"/>
      <c r="B2" s="631"/>
      <c r="C2" s="657"/>
      <c r="D2" s="660"/>
      <c r="E2" s="630" t="s">
        <v>1293</v>
      </c>
      <c r="F2" s="641" t="s">
        <v>1294</v>
      </c>
      <c r="G2" s="642"/>
      <c r="H2" s="635" t="s">
        <v>1113</v>
      </c>
      <c r="I2" s="637" t="s">
        <v>1114</v>
      </c>
      <c r="J2" s="366" t="s">
        <v>1115</v>
      </c>
      <c r="K2" s="329" t="s">
        <v>1116</v>
      </c>
      <c r="L2" s="639" t="s">
        <v>1117</v>
      </c>
      <c r="M2" s="653"/>
    </row>
    <row r="3" spans="1:13" ht="15.75" thickBot="1">
      <c r="A3" s="654"/>
      <c r="B3" s="631"/>
      <c r="C3" s="658"/>
      <c r="D3" s="660"/>
      <c r="E3" s="631"/>
      <c r="F3" s="1" t="s">
        <v>1295</v>
      </c>
      <c r="G3" s="361" t="s">
        <v>1296</v>
      </c>
      <c r="H3" s="636"/>
      <c r="I3" s="638" t="s">
        <v>1114</v>
      </c>
      <c r="J3" s="367" t="s">
        <v>1118</v>
      </c>
      <c r="K3" s="330" t="s">
        <v>1119</v>
      </c>
      <c r="L3" s="640"/>
      <c r="M3" s="654"/>
    </row>
    <row r="4" spans="1:13" ht="17.25" customHeight="1" thickTop="1">
      <c r="A4" s="643"/>
      <c r="B4" s="645" t="s">
        <v>353</v>
      </c>
      <c r="C4" s="646"/>
      <c r="D4" s="647"/>
      <c r="E4" s="647"/>
      <c r="F4" s="647"/>
      <c r="G4" s="647"/>
      <c r="H4" s="647"/>
      <c r="I4" s="647"/>
      <c r="J4" s="647"/>
      <c r="K4" s="647"/>
      <c r="L4" s="647"/>
      <c r="M4" s="648"/>
    </row>
    <row r="5" spans="1:13" ht="29.25" customHeight="1">
      <c r="A5" s="644"/>
      <c r="B5" s="649" t="s">
        <v>334</v>
      </c>
      <c r="C5" s="650"/>
      <c r="D5" s="650"/>
      <c r="E5" s="650"/>
      <c r="F5" s="650"/>
      <c r="G5" s="650"/>
      <c r="H5" s="650"/>
      <c r="I5" s="650"/>
      <c r="J5" s="650"/>
      <c r="K5" s="650"/>
      <c r="L5" s="650"/>
      <c r="M5" s="651"/>
    </row>
    <row r="6" spans="1:13">
      <c r="A6" s="12"/>
      <c r="B6" s="400" t="s">
        <v>333</v>
      </c>
      <c r="C6" s="401"/>
      <c r="D6" s="401"/>
      <c r="E6" s="401"/>
      <c r="F6" s="401"/>
      <c r="G6" s="489"/>
      <c r="H6" s="401"/>
      <c r="I6" s="401"/>
      <c r="J6" s="401"/>
      <c r="K6" s="401"/>
      <c r="L6" s="402"/>
      <c r="M6" s="158"/>
    </row>
    <row r="7" spans="1:13">
      <c r="A7" s="48"/>
      <c r="B7" s="400" t="s">
        <v>624</v>
      </c>
      <c r="C7" s="401"/>
      <c r="D7" s="401"/>
      <c r="E7" s="401"/>
      <c r="F7" s="401"/>
      <c r="G7" s="489"/>
      <c r="H7" s="401"/>
      <c r="I7" s="401"/>
      <c r="J7" s="401"/>
      <c r="K7" s="401"/>
      <c r="L7" s="402"/>
      <c r="M7" s="158"/>
    </row>
    <row r="8" spans="1:13" ht="14.25" customHeight="1">
      <c r="A8" s="48">
        <v>1</v>
      </c>
      <c r="B8" s="53" t="s">
        <v>625</v>
      </c>
      <c r="C8" s="603" t="s">
        <v>1299</v>
      </c>
      <c r="D8" s="163" t="s">
        <v>626</v>
      </c>
      <c r="E8" s="43" t="s">
        <v>354</v>
      </c>
      <c r="F8" s="603">
        <v>1</v>
      </c>
      <c r="G8" s="627" t="s">
        <v>355</v>
      </c>
      <c r="H8" s="243" t="s">
        <v>1120</v>
      </c>
      <c r="I8" s="328"/>
      <c r="J8" s="369">
        <f>IF(AND(I8&lt;&gt;0,I8&lt;4),4,$F$8*I8)</f>
        <v>0</v>
      </c>
      <c r="K8" s="331"/>
      <c r="L8" s="332">
        <f>J8*K8</f>
        <v>0</v>
      </c>
      <c r="M8" s="614" t="s">
        <v>356</v>
      </c>
    </row>
    <row r="9" spans="1:13" ht="24" customHeight="1">
      <c r="A9" s="48">
        <v>15</v>
      </c>
      <c r="B9" s="53" t="s">
        <v>629</v>
      </c>
      <c r="C9" s="626"/>
      <c r="D9" s="54" t="s">
        <v>357</v>
      </c>
      <c r="E9" s="43" t="s">
        <v>354</v>
      </c>
      <c r="F9" s="626"/>
      <c r="G9" s="628"/>
      <c r="H9" s="243" t="s">
        <v>1120</v>
      </c>
      <c r="I9" s="328"/>
      <c r="J9" s="369">
        <f t="shared" ref="J9:J18" si="0">IF(AND(I9&lt;&gt;0,I9&lt;4),4,$F$8*I9)</f>
        <v>0</v>
      </c>
      <c r="K9" s="331"/>
      <c r="L9" s="332">
        <f t="shared" ref="L9:L20" si="1">J9*K9</f>
        <v>0</v>
      </c>
      <c r="M9" s="629"/>
    </row>
    <row r="10" spans="1:13">
      <c r="A10" s="48">
        <v>14</v>
      </c>
      <c r="B10" s="53" t="s">
        <v>631</v>
      </c>
      <c r="C10" s="626"/>
      <c r="D10" s="163" t="s">
        <v>632</v>
      </c>
      <c r="E10" s="43" t="s">
        <v>354</v>
      </c>
      <c r="F10" s="626"/>
      <c r="G10" s="628"/>
      <c r="H10" s="243" t="s">
        <v>1120</v>
      </c>
      <c r="I10" s="328"/>
      <c r="J10" s="369">
        <f t="shared" si="0"/>
        <v>0</v>
      </c>
      <c r="K10" s="331"/>
      <c r="L10" s="332">
        <f t="shared" si="1"/>
        <v>0</v>
      </c>
      <c r="M10" s="629"/>
    </row>
    <row r="11" spans="1:13">
      <c r="A11" s="48">
        <v>101</v>
      </c>
      <c r="B11" s="53" t="s">
        <v>633</v>
      </c>
      <c r="C11" s="626"/>
      <c r="D11" s="163" t="s">
        <v>634</v>
      </c>
      <c r="E11" s="43" t="s">
        <v>354</v>
      </c>
      <c r="F11" s="626"/>
      <c r="G11" s="628"/>
      <c r="H11" s="243" t="s">
        <v>1120</v>
      </c>
      <c r="I11" s="328"/>
      <c r="J11" s="369">
        <f t="shared" si="0"/>
        <v>0</v>
      </c>
      <c r="K11" s="331"/>
      <c r="L11" s="332">
        <f t="shared" si="1"/>
        <v>0</v>
      </c>
      <c r="M11" s="629"/>
    </row>
    <row r="12" spans="1:13">
      <c r="A12" s="48">
        <v>100</v>
      </c>
      <c r="B12" s="53" t="s">
        <v>635</v>
      </c>
      <c r="C12" s="626"/>
      <c r="D12" s="163" t="s">
        <v>636</v>
      </c>
      <c r="E12" s="43" t="s">
        <v>354</v>
      </c>
      <c r="F12" s="626"/>
      <c r="G12" s="628"/>
      <c r="H12" s="243" t="s">
        <v>1120</v>
      </c>
      <c r="I12" s="328"/>
      <c r="J12" s="369">
        <f t="shared" si="0"/>
        <v>0</v>
      </c>
      <c r="K12" s="331"/>
      <c r="L12" s="332">
        <f t="shared" si="1"/>
        <v>0</v>
      </c>
      <c r="M12" s="629"/>
    </row>
    <row r="13" spans="1:13">
      <c r="A13" s="48">
        <v>54</v>
      </c>
      <c r="B13" s="53" t="s">
        <v>637</v>
      </c>
      <c r="C13" s="626"/>
      <c r="D13" s="163" t="s">
        <v>638</v>
      </c>
      <c r="E13" s="43" t="s">
        <v>354</v>
      </c>
      <c r="F13" s="626"/>
      <c r="G13" s="628"/>
      <c r="H13" s="243" t="s">
        <v>1120</v>
      </c>
      <c r="I13" s="328"/>
      <c r="J13" s="369">
        <f t="shared" si="0"/>
        <v>0</v>
      </c>
      <c r="K13" s="331"/>
      <c r="L13" s="332">
        <f t="shared" si="1"/>
        <v>0</v>
      </c>
      <c r="M13" s="629"/>
    </row>
    <row r="14" spans="1:13">
      <c r="A14" s="48">
        <v>9</v>
      </c>
      <c r="B14" s="23" t="s">
        <v>649</v>
      </c>
      <c r="C14" s="626"/>
      <c r="D14" s="163" t="s">
        <v>650</v>
      </c>
      <c r="E14" s="43" t="s">
        <v>354</v>
      </c>
      <c r="F14" s="626"/>
      <c r="G14" s="628"/>
      <c r="H14" s="243" t="s">
        <v>1120</v>
      </c>
      <c r="I14" s="328"/>
      <c r="J14" s="369">
        <f t="shared" si="0"/>
        <v>0</v>
      </c>
      <c r="K14" s="331"/>
      <c r="L14" s="332">
        <f t="shared" si="1"/>
        <v>0</v>
      </c>
      <c r="M14" s="629"/>
    </row>
    <row r="15" spans="1:13">
      <c r="A15" s="48">
        <v>12</v>
      </c>
      <c r="B15" s="53" t="s">
        <v>651</v>
      </c>
      <c r="C15" s="604"/>
      <c r="D15" s="163" t="s">
        <v>652</v>
      </c>
      <c r="E15" s="43" t="s">
        <v>354</v>
      </c>
      <c r="F15" s="626"/>
      <c r="G15" s="628"/>
      <c r="H15" s="243" t="s">
        <v>1120</v>
      </c>
      <c r="I15" s="328"/>
      <c r="J15" s="369">
        <f t="shared" si="0"/>
        <v>0</v>
      </c>
      <c r="K15" s="331"/>
      <c r="L15" s="332">
        <f t="shared" si="1"/>
        <v>0</v>
      </c>
      <c r="M15" s="615"/>
    </row>
    <row r="16" spans="1:13" ht="22.5">
      <c r="A16" s="48">
        <v>51</v>
      </c>
      <c r="B16" s="53" t="s">
        <v>358</v>
      </c>
      <c r="C16" s="57" t="s">
        <v>1299</v>
      </c>
      <c r="D16" s="163" t="s">
        <v>641</v>
      </c>
      <c r="E16" s="43" t="s">
        <v>656</v>
      </c>
      <c r="F16" s="626"/>
      <c r="G16" s="628"/>
      <c r="H16" s="243" t="s">
        <v>1120</v>
      </c>
      <c r="I16" s="328"/>
      <c r="J16" s="369">
        <f t="shared" si="0"/>
        <v>0</v>
      </c>
      <c r="K16" s="331"/>
      <c r="L16" s="332">
        <f t="shared" si="1"/>
        <v>0</v>
      </c>
      <c r="M16" s="52" t="s">
        <v>359</v>
      </c>
    </row>
    <row r="17" spans="1:13">
      <c r="A17" s="48">
        <v>103</v>
      </c>
      <c r="B17" s="53" t="s">
        <v>642</v>
      </c>
      <c r="C17" s="57" t="s">
        <v>1299</v>
      </c>
      <c r="D17" s="163" t="s">
        <v>643</v>
      </c>
      <c r="E17" s="43" t="s">
        <v>656</v>
      </c>
      <c r="F17" s="626"/>
      <c r="G17" s="628"/>
      <c r="H17" s="243" t="s">
        <v>1120</v>
      </c>
      <c r="I17" s="328"/>
      <c r="J17" s="369">
        <f t="shared" si="0"/>
        <v>0</v>
      </c>
      <c r="K17" s="331"/>
      <c r="L17" s="332">
        <f t="shared" si="1"/>
        <v>0</v>
      </c>
      <c r="M17" s="52" t="s">
        <v>360</v>
      </c>
    </row>
    <row r="18" spans="1:13">
      <c r="A18" s="48">
        <v>55</v>
      </c>
      <c r="B18" s="81" t="s">
        <v>645</v>
      </c>
      <c r="C18" s="25" t="s">
        <v>1299</v>
      </c>
      <c r="D18" s="24" t="s">
        <v>646</v>
      </c>
      <c r="E18" s="43" t="s">
        <v>656</v>
      </c>
      <c r="F18" s="626"/>
      <c r="G18" s="628"/>
      <c r="H18" s="243" t="s">
        <v>1120</v>
      </c>
      <c r="I18" s="328"/>
      <c r="J18" s="369">
        <f t="shared" si="0"/>
        <v>0</v>
      </c>
      <c r="K18" s="331"/>
      <c r="L18" s="332">
        <f t="shared" si="1"/>
        <v>0</v>
      </c>
      <c r="M18" s="240" t="s">
        <v>361</v>
      </c>
    </row>
    <row r="19" spans="1:13">
      <c r="A19" s="48"/>
      <c r="B19" s="400" t="s">
        <v>653</v>
      </c>
      <c r="C19" s="401"/>
      <c r="D19" s="401"/>
      <c r="E19" s="401"/>
      <c r="F19" s="401"/>
      <c r="G19" s="489"/>
      <c r="H19" s="401"/>
      <c r="I19" s="401"/>
      <c r="J19" s="401"/>
      <c r="K19" s="401"/>
      <c r="L19" s="402"/>
      <c r="M19" s="241"/>
    </row>
    <row r="20" spans="1:13" ht="22.5">
      <c r="A20" s="242">
        <v>153</v>
      </c>
      <c r="B20" s="23" t="s">
        <v>654</v>
      </c>
      <c r="C20" s="51"/>
      <c r="D20" s="58" t="s">
        <v>707</v>
      </c>
      <c r="E20" s="243" t="s">
        <v>362</v>
      </c>
      <c r="F20" s="25">
        <v>5</v>
      </c>
      <c r="G20" s="56">
        <v>2000</v>
      </c>
      <c r="H20" s="69" t="s">
        <v>332</v>
      </c>
      <c r="I20" s="26"/>
      <c r="J20" s="384">
        <f>ROUNDUP(I20/G20,0)*F20</f>
        <v>0</v>
      </c>
      <c r="K20" s="383"/>
      <c r="L20" s="332">
        <f t="shared" si="1"/>
        <v>0</v>
      </c>
      <c r="M20" s="158" t="s">
        <v>363</v>
      </c>
    </row>
    <row r="21" spans="1:13">
      <c r="A21" s="48"/>
      <c r="B21" s="400" t="s">
        <v>364</v>
      </c>
      <c r="C21" s="401"/>
      <c r="D21" s="401"/>
      <c r="E21" s="401"/>
      <c r="F21" s="401"/>
      <c r="G21" s="489"/>
      <c r="H21" s="401"/>
      <c r="I21" s="401"/>
      <c r="J21" s="401"/>
      <c r="K21" s="401"/>
      <c r="L21" s="402"/>
      <c r="M21" s="158"/>
    </row>
    <row r="22" spans="1:13">
      <c r="A22" s="48">
        <v>55</v>
      </c>
      <c r="B22" s="81" t="s">
        <v>645</v>
      </c>
      <c r="C22" s="603" t="s">
        <v>1299</v>
      </c>
      <c r="D22" s="24" t="s">
        <v>646</v>
      </c>
      <c r="E22" s="43" t="s">
        <v>656</v>
      </c>
      <c r="F22" s="610"/>
      <c r="G22" s="612"/>
      <c r="H22" s="43"/>
      <c r="I22" s="26"/>
      <c r="J22" s="384"/>
      <c r="K22" s="383"/>
      <c r="L22" s="336"/>
      <c r="M22" s="614" t="s">
        <v>365</v>
      </c>
    </row>
    <row r="23" spans="1:13">
      <c r="A23" s="48">
        <v>53</v>
      </c>
      <c r="B23" s="23" t="s">
        <v>366</v>
      </c>
      <c r="C23" s="604"/>
      <c r="D23" s="24" t="s">
        <v>367</v>
      </c>
      <c r="E23" s="43" t="s">
        <v>656</v>
      </c>
      <c r="F23" s="611"/>
      <c r="G23" s="613"/>
      <c r="H23" s="43"/>
      <c r="I23" s="26"/>
      <c r="J23" s="385"/>
      <c r="K23" s="335"/>
      <c r="L23" s="336"/>
      <c r="M23" s="615"/>
    </row>
    <row r="24" spans="1:13">
      <c r="A24" s="12"/>
      <c r="B24" s="149" t="s">
        <v>368</v>
      </c>
      <c r="C24" s="386"/>
      <c r="D24" s="386"/>
      <c r="E24" s="386"/>
      <c r="F24" s="386"/>
      <c r="G24" s="490"/>
      <c r="H24" s="386"/>
      <c r="I24" s="386"/>
      <c r="J24" s="386"/>
      <c r="K24" s="386"/>
      <c r="L24" s="387"/>
      <c r="M24" s="244"/>
    </row>
    <row r="25" spans="1:13">
      <c r="A25" s="12"/>
      <c r="B25" s="388" t="s">
        <v>369</v>
      </c>
      <c r="C25" s="389"/>
      <c r="D25" s="389"/>
      <c r="E25" s="389"/>
      <c r="F25" s="389"/>
      <c r="G25" s="491"/>
      <c r="H25" s="389"/>
      <c r="I25" s="389"/>
      <c r="J25" s="389"/>
      <c r="K25" s="389"/>
      <c r="L25" s="390"/>
      <c r="M25" s="245"/>
    </row>
    <row r="26" spans="1:13" ht="15" hidden="1" customHeight="1">
      <c r="A26" s="12">
        <v>1</v>
      </c>
      <c r="B26" s="8" t="s">
        <v>625</v>
      </c>
      <c r="C26" s="150"/>
      <c r="D26" s="246" t="s">
        <v>626</v>
      </c>
      <c r="E26" s="618" t="s">
        <v>370</v>
      </c>
      <c r="F26" s="171">
        <v>1</v>
      </c>
      <c r="G26" s="190" t="s">
        <v>371</v>
      </c>
      <c r="H26" s="307"/>
      <c r="I26" s="11"/>
      <c r="J26" s="372"/>
      <c r="K26" s="339"/>
      <c r="L26" s="340"/>
      <c r="M26" s="592" t="s">
        <v>372</v>
      </c>
    </row>
    <row r="27" spans="1:13" ht="24" hidden="1" customHeight="1">
      <c r="A27" s="12">
        <v>15</v>
      </c>
      <c r="B27" s="8" t="s">
        <v>629</v>
      </c>
      <c r="C27" s="150"/>
      <c r="D27" s="151" t="s">
        <v>373</v>
      </c>
      <c r="E27" s="619"/>
      <c r="F27" s="171">
        <v>1</v>
      </c>
      <c r="G27" s="190" t="s">
        <v>374</v>
      </c>
      <c r="H27" s="308"/>
      <c r="I27" s="309"/>
      <c r="K27" s="341"/>
      <c r="L27" s="342"/>
      <c r="M27" s="624"/>
    </row>
    <row r="28" spans="1:13" ht="15" hidden="1" customHeight="1">
      <c r="A28" s="12">
        <v>100</v>
      </c>
      <c r="B28" s="8" t="s">
        <v>635</v>
      </c>
      <c r="C28" s="150"/>
      <c r="D28" s="246" t="s">
        <v>636</v>
      </c>
      <c r="E28" s="619"/>
      <c r="F28" s="171">
        <v>1</v>
      </c>
      <c r="G28" s="190" t="s">
        <v>374</v>
      </c>
      <c r="H28" s="308"/>
      <c r="I28" s="309"/>
      <c r="K28" s="341"/>
      <c r="L28" s="342"/>
      <c r="M28" s="624"/>
    </row>
    <row r="29" spans="1:13" ht="15" hidden="1" customHeight="1">
      <c r="A29" s="12">
        <v>102</v>
      </c>
      <c r="B29" s="8" t="s">
        <v>375</v>
      </c>
      <c r="C29" s="150"/>
      <c r="D29" s="246" t="s">
        <v>376</v>
      </c>
      <c r="E29" s="619"/>
      <c r="F29" s="171">
        <v>1</v>
      </c>
      <c r="G29" s="190" t="s">
        <v>377</v>
      </c>
      <c r="H29" s="310"/>
      <c r="I29" s="19"/>
      <c r="J29" s="374"/>
      <c r="K29" s="343"/>
      <c r="L29" s="344"/>
      <c r="M29" s="625"/>
    </row>
    <row r="30" spans="1:13" ht="15" hidden="1" customHeight="1">
      <c r="A30" s="12">
        <v>101</v>
      </c>
      <c r="B30" s="8" t="s">
        <v>633</v>
      </c>
      <c r="C30" s="150"/>
      <c r="D30" s="246" t="s">
        <v>634</v>
      </c>
      <c r="E30" s="619"/>
      <c r="F30" s="171">
        <v>1</v>
      </c>
      <c r="G30" s="190" t="s">
        <v>378</v>
      </c>
      <c r="H30" s="171"/>
      <c r="I30" s="7"/>
      <c r="J30" s="375"/>
      <c r="K30" s="345"/>
      <c r="L30" s="346"/>
      <c r="M30" s="244"/>
    </row>
    <row r="31" spans="1:13" ht="15" hidden="1" customHeight="1">
      <c r="A31" s="12">
        <v>54</v>
      </c>
      <c r="B31" s="8" t="s">
        <v>379</v>
      </c>
      <c r="C31" s="150"/>
      <c r="D31" s="4" t="s">
        <v>638</v>
      </c>
      <c r="E31" s="619"/>
      <c r="F31" s="171">
        <v>1</v>
      </c>
      <c r="G31" s="190" t="s">
        <v>380</v>
      </c>
      <c r="H31" s="171"/>
      <c r="I31" s="7"/>
      <c r="J31" s="375"/>
      <c r="K31" s="345"/>
      <c r="L31" s="346"/>
      <c r="M31" s="244"/>
    </row>
    <row r="32" spans="1:13" ht="36" hidden="1" customHeight="1">
      <c r="A32" s="12">
        <v>51</v>
      </c>
      <c r="B32" s="8" t="s">
        <v>358</v>
      </c>
      <c r="C32" s="3" t="s">
        <v>1299</v>
      </c>
      <c r="D32" s="246" t="s">
        <v>641</v>
      </c>
      <c r="E32" s="619"/>
      <c r="F32" s="171">
        <v>1</v>
      </c>
      <c r="G32" s="190" t="s">
        <v>380</v>
      </c>
      <c r="H32" s="171"/>
      <c r="I32" s="7"/>
      <c r="J32" s="375"/>
      <c r="K32" s="345"/>
      <c r="L32" s="346"/>
      <c r="M32" s="235" t="s">
        <v>359</v>
      </c>
    </row>
    <row r="33" spans="1:13" ht="15" hidden="1" customHeight="1">
      <c r="A33" s="12">
        <v>11</v>
      </c>
      <c r="B33" s="8" t="s">
        <v>65</v>
      </c>
      <c r="C33" s="3"/>
      <c r="D33" s="246" t="s">
        <v>664</v>
      </c>
      <c r="E33" s="619"/>
      <c r="F33" s="171">
        <v>1</v>
      </c>
      <c r="G33" s="190" t="s">
        <v>380</v>
      </c>
      <c r="H33" s="171"/>
      <c r="I33" s="7"/>
      <c r="J33" s="375"/>
      <c r="K33" s="345"/>
      <c r="L33" s="346"/>
      <c r="M33" s="247"/>
    </row>
    <row r="34" spans="1:13" ht="24" hidden="1" customHeight="1">
      <c r="A34" s="12">
        <v>9</v>
      </c>
      <c r="B34" s="15" t="s">
        <v>649</v>
      </c>
      <c r="C34" s="248"/>
      <c r="D34" s="246" t="s">
        <v>650</v>
      </c>
      <c r="E34" s="620"/>
      <c r="F34" s="171">
        <v>1</v>
      </c>
      <c r="G34" s="190" t="s">
        <v>380</v>
      </c>
      <c r="H34" s="171"/>
      <c r="I34" s="7"/>
      <c r="J34" s="375"/>
      <c r="K34" s="345"/>
      <c r="L34" s="346"/>
      <c r="M34" s="247"/>
    </row>
    <row r="35" spans="1:13" ht="24" hidden="1" customHeight="1">
      <c r="A35" s="12"/>
      <c r="B35" s="15" t="s">
        <v>1169</v>
      </c>
      <c r="C35" s="580" t="s">
        <v>1299</v>
      </c>
      <c r="D35" s="246" t="s">
        <v>381</v>
      </c>
      <c r="E35" s="21" t="s">
        <v>656</v>
      </c>
      <c r="F35" s="10">
        <v>1</v>
      </c>
      <c r="G35" s="313" t="s">
        <v>382</v>
      </c>
      <c r="H35" s="307"/>
      <c r="I35" s="11"/>
      <c r="J35" s="372"/>
      <c r="K35" s="339"/>
      <c r="L35" s="340"/>
      <c r="M35" s="592" t="s">
        <v>383</v>
      </c>
    </row>
    <row r="36" spans="1:13" ht="15" hidden="1" customHeight="1">
      <c r="A36" s="12"/>
      <c r="B36" s="15" t="s">
        <v>1172</v>
      </c>
      <c r="C36" s="581"/>
      <c r="D36" s="246" t="s">
        <v>1173</v>
      </c>
      <c r="E36" s="21" t="s">
        <v>656</v>
      </c>
      <c r="F36" s="10">
        <v>1</v>
      </c>
      <c r="G36" s="313" t="s">
        <v>382</v>
      </c>
      <c r="H36" s="308"/>
      <c r="I36" s="309"/>
      <c r="K36" s="341"/>
      <c r="L36" s="342"/>
      <c r="M36" s="602"/>
    </row>
    <row r="37" spans="1:13">
      <c r="A37" s="12"/>
      <c r="B37" s="149" t="s">
        <v>384</v>
      </c>
      <c r="C37" s="386"/>
      <c r="D37" s="386"/>
      <c r="E37" s="386"/>
      <c r="F37" s="386"/>
      <c r="G37" s="490"/>
      <c r="H37" s="386"/>
      <c r="I37" s="386"/>
      <c r="J37" s="386"/>
      <c r="K37" s="386"/>
      <c r="L37" s="387"/>
      <c r="M37" s="244"/>
    </row>
    <row r="38" spans="1:13">
      <c r="A38" s="12"/>
      <c r="B38" s="149" t="s">
        <v>385</v>
      </c>
      <c r="C38" s="386"/>
      <c r="D38" s="386"/>
      <c r="E38" s="386"/>
      <c r="F38" s="386"/>
      <c r="G38" s="490"/>
      <c r="H38" s="386"/>
      <c r="I38" s="386"/>
      <c r="J38" s="386"/>
      <c r="K38" s="386"/>
      <c r="L38" s="387"/>
      <c r="M38" s="244"/>
    </row>
    <row r="39" spans="1:13" ht="15" hidden="1" customHeight="1">
      <c r="A39" s="12"/>
      <c r="B39" s="599" t="s">
        <v>674</v>
      </c>
      <c r="C39" s="600"/>
      <c r="D39" s="601"/>
      <c r="E39" s="5"/>
      <c r="F39" s="6">
        <v>1</v>
      </c>
      <c r="G39" s="190" t="s">
        <v>386</v>
      </c>
      <c r="H39" s="171"/>
      <c r="I39" s="7"/>
      <c r="J39" s="375"/>
      <c r="K39" s="345"/>
      <c r="L39" s="346"/>
      <c r="M39" s="244"/>
    </row>
    <row r="40" spans="1:13" ht="25.5" hidden="1" customHeight="1">
      <c r="A40" s="12">
        <v>1050</v>
      </c>
      <c r="B40" s="142" t="s">
        <v>387</v>
      </c>
      <c r="C40" s="152" t="s">
        <v>1299</v>
      </c>
      <c r="D40" s="4" t="s">
        <v>388</v>
      </c>
      <c r="E40" s="5" t="s">
        <v>656</v>
      </c>
      <c r="F40" s="6">
        <v>1</v>
      </c>
      <c r="G40" s="190" t="s">
        <v>389</v>
      </c>
      <c r="H40" s="171"/>
      <c r="I40" s="7"/>
      <c r="J40" s="375"/>
      <c r="K40" s="345"/>
      <c r="L40" s="346"/>
      <c r="M40" s="235" t="s">
        <v>390</v>
      </c>
    </row>
    <row r="41" spans="1:13" ht="15" hidden="1" customHeight="1">
      <c r="A41" s="12">
        <v>1051</v>
      </c>
      <c r="B41" s="147" t="s">
        <v>391</v>
      </c>
      <c r="C41" s="6" t="s">
        <v>1299</v>
      </c>
      <c r="D41" s="4" t="s">
        <v>388</v>
      </c>
      <c r="E41" s="5" t="s">
        <v>656</v>
      </c>
      <c r="F41" s="6">
        <v>1</v>
      </c>
      <c r="G41" s="190" t="s">
        <v>389</v>
      </c>
      <c r="H41" s="171"/>
      <c r="I41" s="7"/>
      <c r="J41" s="375"/>
      <c r="K41" s="345"/>
      <c r="L41" s="346"/>
      <c r="M41" s="247" t="s">
        <v>392</v>
      </c>
    </row>
    <row r="42" spans="1:13" ht="15" hidden="1" customHeight="1">
      <c r="A42" s="12">
        <v>1052</v>
      </c>
      <c r="B42" s="147" t="s">
        <v>393</v>
      </c>
      <c r="C42" s="6"/>
      <c r="D42" s="4" t="s">
        <v>388</v>
      </c>
      <c r="E42" s="5" t="s">
        <v>656</v>
      </c>
      <c r="F42" s="6">
        <v>1</v>
      </c>
      <c r="G42" s="190" t="s">
        <v>389</v>
      </c>
      <c r="H42" s="171"/>
      <c r="I42" s="7"/>
      <c r="J42" s="375"/>
      <c r="K42" s="345"/>
      <c r="L42" s="346"/>
      <c r="M42" s="244"/>
    </row>
    <row r="43" spans="1:13" ht="24" hidden="1" customHeight="1">
      <c r="A43" s="12">
        <v>1053</v>
      </c>
      <c r="B43" s="147" t="s">
        <v>394</v>
      </c>
      <c r="C43" s="6" t="s">
        <v>1299</v>
      </c>
      <c r="D43" s="17" t="s">
        <v>395</v>
      </c>
      <c r="E43" s="5" t="s">
        <v>656</v>
      </c>
      <c r="F43" s="6">
        <v>1</v>
      </c>
      <c r="G43" s="190" t="s">
        <v>389</v>
      </c>
      <c r="H43" s="171"/>
      <c r="I43" s="7"/>
      <c r="J43" s="375"/>
      <c r="K43" s="345"/>
      <c r="L43" s="346"/>
      <c r="M43" s="247" t="s">
        <v>396</v>
      </c>
    </row>
    <row r="44" spans="1:13">
      <c r="A44" s="12"/>
      <c r="B44" s="149" t="s">
        <v>397</v>
      </c>
      <c r="C44" s="386"/>
      <c r="D44" s="386"/>
      <c r="E44" s="386"/>
      <c r="F44" s="386"/>
      <c r="G44" s="490"/>
      <c r="H44" s="386"/>
      <c r="I44" s="386"/>
      <c r="J44" s="386"/>
      <c r="K44" s="386"/>
      <c r="L44" s="387"/>
      <c r="M44" s="244"/>
    </row>
    <row r="45" spans="1:13" ht="24" hidden="1" customHeight="1">
      <c r="A45" s="12"/>
      <c r="B45" s="15" t="s">
        <v>1195</v>
      </c>
      <c r="C45" s="195"/>
      <c r="D45" s="72" t="s">
        <v>1196</v>
      </c>
      <c r="E45" s="196"/>
      <c r="F45" s="134">
        <v>1</v>
      </c>
      <c r="G45" s="190" t="s">
        <v>679</v>
      </c>
      <c r="H45" s="311"/>
      <c r="I45" s="197"/>
      <c r="J45" s="376"/>
      <c r="K45" s="345"/>
      <c r="L45" s="346"/>
      <c r="M45" s="249"/>
    </row>
    <row r="46" spans="1:13" ht="15" hidden="1" customHeight="1">
      <c r="A46" s="12">
        <v>1101</v>
      </c>
      <c r="B46" s="8" t="s">
        <v>1197</v>
      </c>
      <c r="C46" s="580" t="s">
        <v>1299</v>
      </c>
      <c r="D46" s="143" t="s">
        <v>1198</v>
      </c>
      <c r="E46" s="5" t="s">
        <v>1199</v>
      </c>
      <c r="F46" s="6">
        <v>1</v>
      </c>
      <c r="G46" s="190" t="s">
        <v>1200</v>
      </c>
      <c r="H46" s="307"/>
      <c r="I46" s="11"/>
      <c r="J46" s="372"/>
      <c r="K46" s="339"/>
      <c r="L46" s="340"/>
      <c r="M46" s="592" t="s">
        <v>1201</v>
      </c>
    </row>
    <row r="47" spans="1:13" ht="15" hidden="1" customHeight="1">
      <c r="A47" s="12">
        <v>1100</v>
      </c>
      <c r="B47" s="8" t="s">
        <v>1202</v>
      </c>
      <c r="C47" s="616"/>
      <c r="D47" s="143" t="s">
        <v>1198</v>
      </c>
      <c r="E47" s="5" t="s">
        <v>1199</v>
      </c>
      <c r="F47" s="6">
        <v>1</v>
      </c>
      <c r="G47" s="190" t="s">
        <v>1200</v>
      </c>
      <c r="H47" s="308"/>
      <c r="I47" s="309"/>
      <c r="K47" s="341"/>
      <c r="L47" s="342"/>
      <c r="M47" s="593"/>
    </row>
    <row r="48" spans="1:13" ht="24" hidden="1" customHeight="1">
      <c r="A48" s="12"/>
      <c r="B48" s="15" t="s">
        <v>1203</v>
      </c>
      <c r="C48" s="616"/>
      <c r="D48" s="143" t="s">
        <v>1198</v>
      </c>
      <c r="E48" s="5" t="s">
        <v>1199</v>
      </c>
      <c r="F48" s="6">
        <v>1</v>
      </c>
      <c r="G48" s="190" t="s">
        <v>1200</v>
      </c>
      <c r="H48" s="308"/>
      <c r="I48" s="309"/>
      <c r="K48" s="341"/>
      <c r="L48" s="342"/>
      <c r="M48" s="593"/>
    </row>
    <row r="49" spans="1:13" ht="15" hidden="1" customHeight="1">
      <c r="A49" s="12">
        <v>1104</v>
      </c>
      <c r="B49" s="8" t="s">
        <v>1204</v>
      </c>
      <c r="C49" s="581"/>
      <c r="D49" s="143" t="s">
        <v>1205</v>
      </c>
      <c r="E49" s="5" t="s">
        <v>1199</v>
      </c>
      <c r="F49" s="6">
        <v>1</v>
      </c>
      <c r="G49" s="190" t="s">
        <v>1200</v>
      </c>
      <c r="H49" s="310"/>
      <c r="I49" s="19"/>
      <c r="J49" s="374"/>
      <c r="K49" s="343"/>
      <c r="L49" s="344"/>
      <c r="M49" s="602"/>
    </row>
    <row r="50" spans="1:13" ht="15" hidden="1" customHeight="1">
      <c r="A50" s="12">
        <v>1105</v>
      </c>
      <c r="B50" s="8" t="s">
        <v>1206</v>
      </c>
      <c r="C50" s="580" t="s">
        <v>1299</v>
      </c>
      <c r="D50" s="143" t="s">
        <v>1198</v>
      </c>
      <c r="E50" s="5" t="s">
        <v>1199</v>
      </c>
      <c r="F50" s="6">
        <v>1</v>
      </c>
      <c r="G50" s="190" t="s">
        <v>1200</v>
      </c>
      <c r="H50" s="307"/>
      <c r="I50" s="11"/>
      <c r="J50" s="372"/>
      <c r="K50" s="339"/>
      <c r="L50" s="340"/>
      <c r="M50" s="592" t="s">
        <v>1207</v>
      </c>
    </row>
    <row r="51" spans="1:13" ht="15" hidden="1" customHeight="1">
      <c r="A51" s="12">
        <v>1106</v>
      </c>
      <c r="B51" s="8" t="s">
        <v>1208</v>
      </c>
      <c r="C51" s="616"/>
      <c r="D51" s="143" t="s">
        <v>1209</v>
      </c>
      <c r="E51" s="5" t="s">
        <v>1199</v>
      </c>
      <c r="F51" s="6">
        <v>1</v>
      </c>
      <c r="G51" s="190" t="s">
        <v>1200</v>
      </c>
      <c r="H51" s="308"/>
      <c r="I51" s="309"/>
      <c r="K51" s="341"/>
      <c r="L51" s="342"/>
      <c r="M51" s="593"/>
    </row>
    <row r="52" spans="1:13" ht="24" hidden="1" customHeight="1">
      <c r="A52" s="12">
        <v>1102</v>
      </c>
      <c r="B52" s="15" t="s">
        <v>1210</v>
      </c>
      <c r="C52" s="581"/>
      <c r="D52" s="143" t="s">
        <v>1211</v>
      </c>
      <c r="E52" s="5" t="s">
        <v>1199</v>
      </c>
      <c r="F52" s="6">
        <v>1</v>
      </c>
      <c r="G52" s="190" t="s">
        <v>1212</v>
      </c>
      <c r="H52" s="310"/>
      <c r="I52" s="19"/>
      <c r="J52" s="374"/>
      <c r="K52" s="343"/>
      <c r="L52" s="344"/>
      <c r="M52" s="602"/>
    </row>
    <row r="53" spans="1:13" ht="15" hidden="1" customHeight="1">
      <c r="A53" s="12">
        <v>1108</v>
      </c>
      <c r="B53" s="8" t="s">
        <v>1213</v>
      </c>
      <c r="C53" s="198"/>
      <c r="D53" s="143" t="s">
        <v>1205</v>
      </c>
      <c r="E53" s="5" t="s">
        <v>1199</v>
      </c>
      <c r="F53" s="6">
        <v>1</v>
      </c>
      <c r="G53" s="190" t="s">
        <v>1200</v>
      </c>
      <c r="H53" s="171"/>
      <c r="I53" s="7"/>
      <c r="J53" s="375"/>
      <c r="K53" s="345"/>
      <c r="L53" s="346"/>
      <c r="M53" s="244"/>
    </row>
    <row r="54" spans="1:13">
      <c r="A54" s="12"/>
      <c r="B54" s="149" t="s">
        <v>398</v>
      </c>
      <c r="C54" s="386"/>
      <c r="D54" s="386"/>
      <c r="E54" s="386"/>
      <c r="F54" s="386"/>
      <c r="G54" s="490"/>
      <c r="H54" s="386"/>
      <c r="I54" s="386"/>
      <c r="J54" s="386"/>
      <c r="K54" s="386"/>
      <c r="L54" s="387"/>
      <c r="M54" s="235"/>
    </row>
    <row r="55" spans="1:13" ht="24" hidden="1" customHeight="1">
      <c r="A55" s="12">
        <v>1002</v>
      </c>
      <c r="B55" s="15" t="s">
        <v>1186</v>
      </c>
      <c r="C55" s="590" t="s">
        <v>1299</v>
      </c>
      <c r="D55" s="169" t="s">
        <v>1065</v>
      </c>
      <c r="E55" s="5" t="s">
        <v>974</v>
      </c>
      <c r="F55" s="6">
        <v>1</v>
      </c>
      <c r="G55" s="190" t="s">
        <v>781</v>
      </c>
      <c r="H55" s="307"/>
      <c r="I55" s="11"/>
      <c r="J55" s="372"/>
      <c r="K55" s="339"/>
      <c r="L55" s="340"/>
      <c r="M55" s="592" t="s">
        <v>1187</v>
      </c>
    </row>
    <row r="56" spans="1:13" ht="15" hidden="1" customHeight="1">
      <c r="A56" s="12">
        <v>1001</v>
      </c>
      <c r="B56" s="15" t="s">
        <v>1066</v>
      </c>
      <c r="C56" s="617"/>
      <c r="D56" s="169" t="s">
        <v>1067</v>
      </c>
      <c r="E56" s="5" t="s">
        <v>974</v>
      </c>
      <c r="F56" s="6">
        <v>1</v>
      </c>
      <c r="G56" s="190" t="s">
        <v>781</v>
      </c>
      <c r="H56" s="308"/>
      <c r="I56" s="309"/>
      <c r="K56" s="341"/>
      <c r="L56" s="342"/>
      <c r="M56" s="593"/>
    </row>
    <row r="57" spans="1:13" ht="15" hidden="1" customHeight="1">
      <c r="A57" s="12">
        <v>1000</v>
      </c>
      <c r="B57" s="15" t="s">
        <v>1188</v>
      </c>
      <c r="C57" s="617"/>
      <c r="D57" s="170" t="s">
        <v>1069</v>
      </c>
      <c r="E57" s="5" t="s">
        <v>974</v>
      </c>
      <c r="F57" s="6">
        <v>1</v>
      </c>
      <c r="G57" s="190" t="s">
        <v>781</v>
      </c>
      <c r="H57" s="308"/>
      <c r="I57" s="309"/>
      <c r="K57" s="341"/>
      <c r="L57" s="342"/>
      <c r="M57" s="593"/>
    </row>
    <row r="58" spans="1:13" ht="15" hidden="1" customHeight="1">
      <c r="A58" s="12">
        <v>1003</v>
      </c>
      <c r="B58" s="15" t="s">
        <v>1070</v>
      </c>
      <c r="C58" s="617"/>
      <c r="D58" s="170" t="s">
        <v>1189</v>
      </c>
      <c r="E58" s="5" t="s">
        <v>974</v>
      </c>
      <c r="F58" s="6">
        <v>1</v>
      </c>
      <c r="G58" s="190" t="s">
        <v>781</v>
      </c>
      <c r="H58" s="308"/>
      <c r="I58" s="309"/>
      <c r="K58" s="341"/>
      <c r="L58" s="342"/>
      <c r="M58" s="593"/>
    </row>
    <row r="59" spans="1:13" ht="24" hidden="1" customHeight="1">
      <c r="A59" s="12">
        <v>1004</v>
      </c>
      <c r="B59" s="15" t="s">
        <v>1190</v>
      </c>
      <c r="C59" s="617"/>
      <c r="D59" s="170" t="s">
        <v>1191</v>
      </c>
      <c r="E59" s="5" t="s">
        <v>974</v>
      </c>
      <c r="F59" s="6">
        <v>1</v>
      </c>
      <c r="G59" s="190" t="s">
        <v>781</v>
      </c>
      <c r="H59" s="308"/>
      <c r="I59" s="309"/>
      <c r="K59" s="341"/>
      <c r="L59" s="342"/>
      <c r="M59" s="593"/>
    </row>
    <row r="60" spans="1:13" ht="15" hidden="1" customHeight="1">
      <c r="A60" s="12">
        <v>1005</v>
      </c>
      <c r="B60" s="8" t="s">
        <v>1192</v>
      </c>
      <c r="C60" s="591"/>
      <c r="D60" s="170" t="s">
        <v>1193</v>
      </c>
      <c r="E60" s="5" t="s">
        <v>974</v>
      </c>
      <c r="F60" s="6">
        <v>1</v>
      </c>
      <c r="G60" s="190" t="s">
        <v>781</v>
      </c>
      <c r="H60" s="310"/>
      <c r="I60" s="19"/>
      <c r="J60" s="374"/>
      <c r="K60" s="343"/>
      <c r="L60" s="344"/>
      <c r="M60" s="602"/>
    </row>
    <row r="61" spans="1:13">
      <c r="A61" s="12"/>
      <c r="B61" s="149" t="s">
        <v>399</v>
      </c>
      <c r="C61" s="386"/>
      <c r="D61" s="386"/>
      <c r="E61" s="386"/>
      <c r="F61" s="386"/>
      <c r="G61" s="490"/>
      <c r="H61" s="386"/>
      <c r="I61" s="386"/>
      <c r="J61" s="386"/>
      <c r="K61" s="386"/>
      <c r="L61" s="387"/>
      <c r="M61" s="244"/>
    </row>
    <row r="62" spans="1:13" ht="33.75" hidden="1" customHeight="1">
      <c r="A62" s="12">
        <v>209</v>
      </c>
      <c r="B62" s="15" t="s">
        <v>400</v>
      </c>
      <c r="C62" s="590" t="s">
        <v>1299</v>
      </c>
      <c r="D62" s="250" t="s">
        <v>401</v>
      </c>
      <c r="E62" s="5" t="s">
        <v>656</v>
      </c>
      <c r="F62" s="6">
        <v>1</v>
      </c>
      <c r="G62" s="190" t="s">
        <v>382</v>
      </c>
      <c r="H62" s="307"/>
      <c r="I62" s="11"/>
      <c r="J62" s="372"/>
      <c r="K62" s="339"/>
      <c r="L62" s="340"/>
      <c r="M62" s="592" t="s">
        <v>402</v>
      </c>
    </row>
    <row r="63" spans="1:13" ht="33.75" hidden="1" customHeight="1">
      <c r="A63" s="12">
        <v>210</v>
      </c>
      <c r="B63" s="15" t="s">
        <v>403</v>
      </c>
      <c r="C63" s="591"/>
      <c r="D63" s="250" t="s">
        <v>404</v>
      </c>
      <c r="E63" s="5" t="s">
        <v>656</v>
      </c>
      <c r="F63" s="6">
        <v>1</v>
      </c>
      <c r="G63" s="190" t="s">
        <v>382</v>
      </c>
      <c r="H63" s="310"/>
      <c r="I63" s="19"/>
      <c r="J63" s="374"/>
      <c r="K63" s="343"/>
      <c r="L63" s="344"/>
      <c r="M63" s="602"/>
    </row>
    <row r="64" spans="1:13" ht="15" hidden="1" customHeight="1">
      <c r="A64" s="12">
        <v>212</v>
      </c>
      <c r="B64" s="8" t="s">
        <v>405</v>
      </c>
      <c r="C64" s="3" t="s">
        <v>1299</v>
      </c>
      <c r="D64" s="4" t="s">
        <v>406</v>
      </c>
      <c r="E64" s="5" t="s">
        <v>656</v>
      </c>
      <c r="F64" s="6">
        <v>1</v>
      </c>
      <c r="G64" s="190" t="s">
        <v>382</v>
      </c>
      <c r="H64" s="171"/>
      <c r="I64" s="7"/>
      <c r="J64" s="375"/>
      <c r="K64" s="345"/>
      <c r="L64" s="346"/>
      <c r="M64" s="235" t="s">
        <v>407</v>
      </c>
    </row>
    <row r="65" spans="1:13">
      <c r="A65" s="12"/>
      <c r="B65" s="149" t="s">
        <v>408</v>
      </c>
      <c r="C65" s="386"/>
      <c r="D65" s="386"/>
      <c r="E65" s="386"/>
      <c r="F65" s="386"/>
      <c r="G65" s="490"/>
      <c r="H65" s="386"/>
      <c r="I65" s="386"/>
      <c r="J65" s="386"/>
      <c r="K65" s="386"/>
      <c r="L65" s="387"/>
      <c r="M65" s="244"/>
    </row>
    <row r="66" spans="1:13" ht="15" hidden="1" customHeight="1">
      <c r="A66" s="12">
        <v>14</v>
      </c>
      <c r="B66" s="8" t="s">
        <v>631</v>
      </c>
      <c r="C66" s="150"/>
      <c r="D66" s="24" t="s">
        <v>632</v>
      </c>
      <c r="E66" s="618" t="s">
        <v>370</v>
      </c>
      <c r="F66" s="6">
        <v>1</v>
      </c>
      <c r="G66" s="190" t="s">
        <v>409</v>
      </c>
      <c r="H66" s="312"/>
      <c r="I66" s="313"/>
      <c r="J66" s="372"/>
      <c r="K66" s="339"/>
      <c r="L66" s="340"/>
      <c r="M66" s="592" t="s">
        <v>410</v>
      </c>
    </row>
    <row r="67" spans="1:13" ht="15" hidden="1" customHeight="1">
      <c r="A67" s="12">
        <v>208</v>
      </c>
      <c r="B67" s="8" t="s">
        <v>411</v>
      </c>
      <c r="C67" s="150"/>
      <c r="D67" s="4" t="s">
        <v>701</v>
      </c>
      <c r="E67" s="619"/>
      <c r="F67" s="6">
        <v>1</v>
      </c>
      <c r="G67" s="190" t="s">
        <v>409</v>
      </c>
      <c r="H67" s="314"/>
      <c r="I67" s="315"/>
      <c r="K67" s="341"/>
      <c r="L67" s="342"/>
      <c r="M67" s="593"/>
    </row>
    <row r="68" spans="1:13" ht="15" hidden="1" customHeight="1">
      <c r="A68" s="12">
        <v>1</v>
      </c>
      <c r="B68" s="8" t="s">
        <v>625</v>
      </c>
      <c r="C68" s="150"/>
      <c r="D68" s="246" t="s">
        <v>626</v>
      </c>
      <c r="E68" s="619"/>
      <c r="F68" s="6">
        <v>1</v>
      </c>
      <c r="G68" s="190" t="s">
        <v>409</v>
      </c>
      <c r="H68" s="314"/>
      <c r="I68" s="315"/>
      <c r="K68" s="341"/>
      <c r="L68" s="342"/>
      <c r="M68" s="593"/>
    </row>
    <row r="69" spans="1:13" ht="24" hidden="1" customHeight="1">
      <c r="A69" s="12">
        <v>15</v>
      </c>
      <c r="B69" s="8" t="s">
        <v>629</v>
      </c>
      <c r="C69" s="150"/>
      <c r="D69" s="151" t="s">
        <v>357</v>
      </c>
      <c r="E69" s="619"/>
      <c r="F69" s="6">
        <v>1</v>
      </c>
      <c r="G69" s="190" t="s">
        <v>409</v>
      </c>
      <c r="H69" s="314"/>
      <c r="I69" s="315"/>
      <c r="K69" s="341"/>
      <c r="L69" s="342"/>
      <c r="M69" s="593"/>
    </row>
    <row r="70" spans="1:13" ht="15" hidden="1" customHeight="1">
      <c r="A70" s="12">
        <v>107</v>
      </c>
      <c r="B70" s="8" t="s">
        <v>412</v>
      </c>
      <c r="C70" s="580" t="s">
        <v>1224</v>
      </c>
      <c r="D70" s="4" t="s">
        <v>413</v>
      </c>
      <c r="E70" s="619"/>
      <c r="F70" s="6">
        <v>1</v>
      </c>
      <c r="G70" s="190" t="s">
        <v>409</v>
      </c>
      <c r="H70" s="314"/>
      <c r="I70" s="315"/>
      <c r="K70" s="341"/>
      <c r="L70" s="342"/>
      <c r="M70" s="593"/>
    </row>
    <row r="71" spans="1:13" ht="56.25" hidden="1" customHeight="1">
      <c r="A71" s="12">
        <v>205</v>
      </c>
      <c r="B71" s="8" t="s">
        <v>414</v>
      </c>
      <c r="C71" s="581"/>
      <c r="D71" s="251" t="s">
        <v>415</v>
      </c>
      <c r="E71" s="619"/>
      <c r="F71" s="6">
        <v>1</v>
      </c>
      <c r="G71" s="190" t="s">
        <v>409</v>
      </c>
      <c r="H71" s="314"/>
      <c r="I71" s="315"/>
      <c r="K71" s="341"/>
      <c r="L71" s="342"/>
      <c r="M71" s="593"/>
    </row>
    <row r="72" spans="1:13" ht="15" hidden="1" customHeight="1">
      <c r="A72" s="12">
        <v>7</v>
      </c>
      <c r="B72" s="8" t="s">
        <v>416</v>
      </c>
      <c r="C72" s="150"/>
      <c r="D72" s="4" t="s">
        <v>650</v>
      </c>
      <c r="E72" s="619"/>
      <c r="F72" s="6">
        <v>1</v>
      </c>
      <c r="G72" s="190" t="s">
        <v>409</v>
      </c>
      <c r="H72" s="316"/>
      <c r="I72" s="317"/>
      <c r="J72" s="374"/>
      <c r="K72" s="343"/>
      <c r="L72" s="344"/>
      <c r="M72" s="602"/>
    </row>
    <row r="73" spans="1:13" ht="15" hidden="1" customHeight="1">
      <c r="A73" s="12">
        <v>11</v>
      </c>
      <c r="B73" s="8" t="s">
        <v>65</v>
      </c>
      <c r="C73" s="150"/>
      <c r="D73" s="4" t="s">
        <v>664</v>
      </c>
      <c r="E73" s="619"/>
      <c r="F73" s="6">
        <v>1</v>
      </c>
      <c r="G73" s="190" t="s">
        <v>417</v>
      </c>
      <c r="H73" s="312"/>
      <c r="I73" s="313"/>
      <c r="J73" s="372"/>
      <c r="K73" s="339"/>
      <c r="L73" s="340"/>
      <c r="M73" s="621" t="s">
        <v>418</v>
      </c>
    </row>
    <row r="74" spans="1:13" ht="15" hidden="1" customHeight="1">
      <c r="A74" s="12">
        <v>54</v>
      </c>
      <c r="B74" s="8" t="s">
        <v>379</v>
      </c>
      <c r="C74" s="580" t="s">
        <v>1224</v>
      </c>
      <c r="D74" s="4" t="s">
        <v>638</v>
      </c>
      <c r="E74" s="619"/>
      <c r="F74" s="6">
        <v>1</v>
      </c>
      <c r="G74" s="190" t="s">
        <v>417</v>
      </c>
      <c r="H74" s="314"/>
      <c r="I74" s="315"/>
      <c r="K74" s="341"/>
      <c r="L74" s="342"/>
      <c r="M74" s="622"/>
    </row>
    <row r="75" spans="1:13" ht="15" hidden="1" customHeight="1">
      <c r="A75" s="12">
        <v>51</v>
      </c>
      <c r="B75" s="8" t="s">
        <v>640</v>
      </c>
      <c r="C75" s="581"/>
      <c r="D75" s="4" t="s">
        <v>641</v>
      </c>
      <c r="E75" s="620"/>
      <c r="F75" s="6">
        <v>1</v>
      </c>
      <c r="G75" s="190" t="s">
        <v>417</v>
      </c>
      <c r="H75" s="316"/>
      <c r="I75" s="317"/>
      <c r="J75" s="374"/>
      <c r="K75" s="343"/>
      <c r="L75" s="344"/>
      <c r="M75" s="623"/>
    </row>
    <row r="76" spans="1:13">
      <c r="A76" s="12"/>
      <c r="B76" s="136" t="s">
        <v>419</v>
      </c>
      <c r="C76" s="386"/>
      <c r="D76" s="150"/>
      <c r="E76" s="391"/>
      <c r="F76" s="3"/>
      <c r="G76" s="392"/>
      <c r="H76" s="392"/>
      <c r="I76" s="392"/>
      <c r="J76" s="393"/>
      <c r="K76" s="394"/>
      <c r="L76" s="395"/>
      <c r="M76" s="252"/>
    </row>
    <row r="77" spans="1:13" ht="15" hidden="1" customHeight="1">
      <c r="A77" s="12">
        <v>14</v>
      </c>
      <c r="B77" s="147" t="s">
        <v>631</v>
      </c>
      <c r="C77" s="198"/>
      <c r="D77" s="24" t="s">
        <v>632</v>
      </c>
      <c r="E77" s="5" t="s">
        <v>656</v>
      </c>
      <c r="F77" s="6">
        <v>2</v>
      </c>
      <c r="G77" s="190" t="s">
        <v>826</v>
      </c>
      <c r="H77" s="312"/>
      <c r="I77" s="313"/>
      <c r="J77" s="372"/>
      <c r="K77" s="339"/>
      <c r="L77" s="340"/>
      <c r="M77" s="592" t="s">
        <v>420</v>
      </c>
    </row>
    <row r="78" spans="1:13" ht="15" hidden="1" customHeight="1">
      <c r="A78" s="12">
        <v>208</v>
      </c>
      <c r="B78" s="147" t="s">
        <v>411</v>
      </c>
      <c r="C78" s="198"/>
      <c r="D78" s="4" t="s">
        <v>701</v>
      </c>
      <c r="E78" s="5" t="s">
        <v>656</v>
      </c>
      <c r="F78" s="6">
        <v>2</v>
      </c>
      <c r="G78" s="190" t="s">
        <v>826</v>
      </c>
      <c r="H78" s="314"/>
      <c r="I78" s="315"/>
      <c r="K78" s="341"/>
      <c r="L78" s="342"/>
      <c r="M78" s="593"/>
    </row>
    <row r="79" spans="1:13" ht="15" hidden="1" customHeight="1">
      <c r="A79" s="12">
        <v>207</v>
      </c>
      <c r="B79" s="147" t="s">
        <v>421</v>
      </c>
      <c r="C79" s="198"/>
      <c r="D79" s="4" t="s">
        <v>422</v>
      </c>
      <c r="E79" s="5" t="s">
        <v>656</v>
      </c>
      <c r="F79" s="6">
        <v>2</v>
      </c>
      <c r="G79" s="190" t="s">
        <v>826</v>
      </c>
      <c r="H79" s="314"/>
      <c r="I79" s="315"/>
      <c r="K79" s="341"/>
      <c r="L79" s="342"/>
      <c r="M79" s="593"/>
    </row>
    <row r="80" spans="1:13" ht="15" hidden="1" customHeight="1">
      <c r="A80" s="12">
        <v>214</v>
      </c>
      <c r="B80" s="147" t="s">
        <v>423</v>
      </c>
      <c r="C80" s="198" t="s">
        <v>1224</v>
      </c>
      <c r="D80" s="4" t="s">
        <v>424</v>
      </c>
      <c r="E80" s="5" t="s">
        <v>656</v>
      </c>
      <c r="F80" s="6">
        <v>5</v>
      </c>
      <c r="G80" s="190" t="s">
        <v>826</v>
      </c>
      <c r="H80" s="314"/>
      <c r="I80" s="315"/>
      <c r="K80" s="341"/>
      <c r="L80" s="342"/>
      <c r="M80" s="593"/>
    </row>
    <row r="81" spans="1:13" ht="15" hidden="1" customHeight="1">
      <c r="A81" s="12">
        <v>8</v>
      </c>
      <c r="B81" s="147" t="s">
        <v>425</v>
      </c>
      <c r="C81" s="198" t="s">
        <v>426</v>
      </c>
      <c r="D81" s="4" t="s">
        <v>650</v>
      </c>
      <c r="E81" s="5" t="s">
        <v>656</v>
      </c>
      <c r="F81" s="6">
        <v>5</v>
      </c>
      <c r="G81" s="190" t="s">
        <v>826</v>
      </c>
      <c r="H81" s="316"/>
      <c r="I81" s="317"/>
      <c r="J81" s="374"/>
      <c r="K81" s="343"/>
      <c r="L81" s="344"/>
      <c r="M81" s="602"/>
    </row>
    <row r="82" spans="1:13" ht="25.5" hidden="1" customHeight="1">
      <c r="A82" s="12">
        <v>11</v>
      </c>
      <c r="B82" s="147" t="s">
        <v>65</v>
      </c>
      <c r="C82" s="198"/>
      <c r="D82" s="4" t="s">
        <v>664</v>
      </c>
      <c r="E82" s="5" t="s">
        <v>656</v>
      </c>
      <c r="F82" s="6">
        <v>1</v>
      </c>
      <c r="G82" s="190" t="s">
        <v>417</v>
      </c>
      <c r="H82" s="318"/>
      <c r="I82" s="190"/>
      <c r="J82" s="375"/>
      <c r="K82" s="345"/>
      <c r="L82" s="346"/>
      <c r="M82" s="235" t="s">
        <v>427</v>
      </c>
    </row>
    <row r="83" spans="1:13" ht="15" hidden="1" customHeight="1">
      <c r="A83" s="12">
        <v>54</v>
      </c>
      <c r="B83" s="147" t="s">
        <v>379</v>
      </c>
      <c r="C83" s="580" t="s">
        <v>1299</v>
      </c>
      <c r="D83" s="4" t="s">
        <v>638</v>
      </c>
      <c r="E83" s="5" t="s">
        <v>656</v>
      </c>
      <c r="F83" s="6">
        <v>1</v>
      </c>
      <c r="G83" s="190" t="s">
        <v>428</v>
      </c>
      <c r="H83" s="312"/>
      <c r="I83" s="313"/>
      <c r="J83" s="372"/>
      <c r="K83" s="339"/>
      <c r="L83" s="340"/>
      <c r="M83" s="592" t="s">
        <v>429</v>
      </c>
    </row>
    <row r="84" spans="1:13" ht="15" hidden="1" customHeight="1">
      <c r="A84" s="12">
        <v>51</v>
      </c>
      <c r="B84" s="147" t="s">
        <v>640</v>
      </c>
      <c r="C84" s="581"/>
      <c r="D84" s="4" t="s">
        <v>641</v>
      </c>
      <c r="E84" s="5" t="s">
        <v>656</v>
      </c>
      <c r="F84" s="6">
        <v>1</v>
      </c>
      <c r="G84" s="190" t="s">
        <v>428</v>
      </c>
      <c r="H84" s="316"/>
      <c r="I84" s="317"/>
      <c r="J84" s="374"/>
      <c r="K84" s="343"/>
      <c r="L84" s="344"/>
      <c r="M84" s="602"/>
    </row>
    <row r="85" spans="1:13">
      <c r="A85" s="12"/>
      <c r="B85" s="136" t="s">
        <v>430</v>
      </c>
      <c r="C85" s="137"/>
      <c r="D85" s="137"/>
      <c r="E85" s="3"/>
      <c r="F85" s="3"/>
      <c r="G85" s="392"/>
      <c r="H85" s="3"/>
      <c r="I85" s="3"/>
      <c r="J85" s="393"/>
      <c r="K85" s="394"/>
      <c r="L85" s="395"/>
      <c r="M85" s="247"/>
    </row>
    <row r="86" spans="1:13" ht="24" hidden="1" customHeight="1">
      <c r="A86" s="12">
        <v>153</v>
      </c>
      <c r="B86" s="15" t="s">
        <v>431</v>
      </c>
      <c r="C86" s="208"/>
      <c r="D86" s="17" t="s">
        <v>432</v>
      </c>
      <c r="E86" s="5" t="s">
        <v>656</v>
      </c>
      <c r="F86" s="6">
        <v>7</v>
      </c>
      <c r="G86" s="190" t="s">
        <v>826</v>
      </c>
      <c r="H86" s="171"/>
      <c r="I86" s="7"/>
      <c r="J86" s="375"/>
      <c r="K86" s="345"/>
      <c r="L86" s="346"/>
      <c r="M86" s="12" t="s">
        <v>433</v>
      </c>
    </row>
    <row r="87" spans="1:13" ht="15" hidden="1" customHeight="1">
      <c r="A87" s="12">
        <v>150</v>
      </c>
      <c r="B87" s="8" t="s">
        <v>434</v>
      </c>
      <c r="C87" s="3" t="s">
        <v>1299</v>
      </c>
      <c r="D87" s="4" t="s">
        <v>435</v>
      </c>
      <c r="E87" s="5" t="s">
        <v>656</v>
      </c>
      <c r="F87" s="6">
        <v>1</v>
      </c>
      <c r="G87" s="190" t="s">
        <v>657</v>
      </c>
      <c r="H87" s="171"/>
      <c r="I87" s="7"/>
      <c r="J87" s="375"/>
      <c r="K87" s="345"/>
      <c r="L87" s="346"/>
      <c r="M87" s="247" t="s">
        <v>436</v>
      </c>
    </row>
    <row r="88" spans="1:13" ht="24" hidden="1" customHeight="1">
      <c r="A88" s="48">
        <v>153</v>
      </c>
      <c r="B88" s="253" t="s">
        <v>431</v>
      </c>
      <c r="C88" s="254"/>
      <c r="D88" s="255" t="s">
        <v>432</v>
      </c>
      <c r="E88" s="43" t="s">
        <v>656</v>
      </c>
      <c r="F88" s="25">
        <v>7</v>
      </c>
      <c r="G88" s="56" t="s">
        <v>826</v>
      </c>
      <c r="H88" s="69"/>
      <c r="I88" s="26"/>
      <c r="J88" s="368"/>
      <c r="K88" s="335"/>
      <c r="L88" s="336"/>
      <c r="M88" s="256" t="s">
        <v>433</v>
      </c>
    </row>
    <row r="89" spans="1:13">
      <c r="A89" s="48"/>
      <c r="B89" s="49" t="s">
        <v>437</v>
      </c>
      <c r="C89" s="211"/>
      <c r="D89" s="211"/>
      <c r="E89" s="211"/>
      <c r="F89" s="211"/>
      <c r="G89" s="396"/>
      <c r="H89" s="211"/>
      <c r="I89" s="211"/>
      <c r="J89" s="397"/>
      <c r="K89" s="398"/>
      <c r="L89" s="399"/>
      <c r="M89" s="241"/>
    </row>
    <row r="90" spans="1:13">
      <c r="A90" s="48"/>
      <c r="B90" s="49" t="s">
        <v>438</v>
      </c>
      <c r="C90" s="211"/>
      <c r="D90" s="211"/>
      <c r="E90" s="211"/>
      <c r="F90" s="211"/>
      <c r="G90" s="396"/>
      <c r="H90" s="211"/>
      <c r="I90" s="211"/>
      <c r="J90" s="397"/>
      <c r="K90" s="398"/>
      <c r="L90" s="399"/>
      <c r="M90" s="241"/>
    </row>
    <row r="91" spans="1:13">
      <c r="A91" s="48">
        <v>12</v>
      </c>
      <c r="B91" s="53" t="s">
        <v>439</v>
      </c>
      <c r="C91" s="603" t="s">
        <v>1299</v>
      </c>
      <c r="D91" s="24" t="s">
        <v>652</v>
      </c>
      <c r="E91" s="43" t="s">
        <v>656</v>
      </c>
      <c r="F91" s="25">
        <v>1</v>
      </c>
      <c r="G91" s="56">
        <v>1000</v>
      </c>
      <c r="H91" s="43" t="s">
        <v>335</v>
      </c>
      <c r="I91" s="26"/>
      <c r="J91" s="384">
        <f>ROUNDUP(I91/G91,0)*F91</f>
        <v>0</v>
      </c>
      <c r="K91" s="383"/>
      <c r="L91" s="332">
        <f>J91*K91</f>
        <v>0</v>
      </c>
      <c r="M91" s="605" t="s">
        <v>440</v>
      </c>
    </row>
    <row r="92" spans="1:13">
      <c r="A92" s="48">
        <v>11</v>
      </c>
      <c r="B92" s="53" t="s">
        <v>663</v>
      </c>
      <c r="C92" s="604"/>
      <c r="D92" s="24" t="s">
        <v>664</v>
      </c>
      <c r="E92" s="43" t="s">
        <v>656</v>
      </c>
      <c r="F92" s="25">
        <v>1</v>
      </c>
      <c r="G92" s="56">
        <v>1000</v>
      </c>
      <c r="H92" s="43" t="s">
        <v>335</v>
      </c>
      <c r="I92" s="26"/>
      <c r="J92" s="384">
        <f t="shared" ref="J92:J101" si="2">ROUNDUP(I92/G92,0)*F92</f>
        <v>0</v>
      </c>
      <c r="K92" s="383"/>
      <c r="L92" s="332">
        <f t="shared" ref="L92:L101" si="3">J92*K92</f>
        <v>0</v>
      </c>
      <c r="M92" s="606"/>
    </row>
    <row r="93" spans="1:13">
      <c r="A93" s="48">
        <v>1</v>
      </c>
      <c r="B93" s="53" t="s">
        <v>625</v>
      </c>
      <c r="C93" s="57"/>
      <c r="D93" s="24" t="s">
        <v>626</v>
      </c>
      <c r="E93" s="43" t="s">
        <v>656</v>
      </c>
      <c r="F93" s="25">
        <v>1</v>
      </c>
      <c r="G93" s="56">
        <v>5000</v>
      </c>
      <c r="H93" s="43" t="s">
        <v>335</v>
      </c>
      <c r="I93" s="26"/>
      <c r="J93" s="384">
        <f t="shared" si="2"/>
        <v>0</v>
      </c>
      <c r="K93" s="383"/>
      <c r="L93" s="332">
        <f t="shared" si="3"/>
        <v>0</v>
      </c>
      <c r="M93" s="158"/>
    </row>
    <row r="94" spans="1:13" ht="24" customHeight="1">
      <c r="A94" s="48">
        <v>15</v>
      </c>
      <c r="B94" s="53" t="s">
        <v>629</v>
      </c>
      <c r="C94" s="57"/>
      <c r="D94" s="58" t="s">
        <v>357</v>
      </c>
      <c r="E94" s="43" t="s">
        <v>656</v>
      </c>
      <c r="F94" s="25">
        <v>1</v>
      </c>
      <c r="G94" s="56">
        <v>5000</v>
      </c>
      <c r="H94" s="43" t="s">
        <v>335</v>
      </c>
      <c r="I94" s="26"/>
      <c r="J94" s="384">
        <f t="shared" si="2"/>
        <v>0</v>
      </c>
      <c r="K94" s="383"/>
      <c r="L94" s="332">
        <f t="shared" si="3"/>
        <v>0</v>
      </c>
      <c r="M94" s="158"/>
    </row>
    <row r="95" spans="1:13">
      <c r="A95" s="48">
        <v>9</v>
      </c>
      <c r="B95" s="23" t="s">
        <v>649</v>
      </c>
      <c r="C95" s="63"/>
      <c r="D95" s="24" t="s">
        <v>650</v>
      </c>
      <c r="E95" s="43" t="s">
        <v>656</v>
      </c>
      <c r="F95" s="25">
        <v>1</v>
      </c>
      <c r="G95" s="56">
        <v>10000</v>
      </c>
      <c r="H95" s="43" t="s">
        <v>335</v>
      </c>
      <c r="I95" s="26"/>
      <c r="J95" s="384">
        <f t="shared" si="2"/>
        <v>0</v>
      </c>
      <c r="K95" s="383"/>
      <c r="L95" s="332">
        <f t="shared" si="3"/>
        <v>0</v>
      </c>
      <c r="M95" s="158"/>
    </row>
    <row r="96" spans="1:13">
      <c r="A96" s="48">
        <v>100</v>
      </c>
      <c r="B96" s="53" t="s">
        <v>635</v>
      </c>
      <c r="C96" s="57"/>
      <c r="D96" s="24" t="s">
        <v>636</v>
      </c>
      <c r="E96" s="43" t="s">
        <v>656</v>
      </c>
      <c r="F96" s="25">
        <v>1</v>
      </c>
      <c r="G96" s="56">
        <v>10000</v>
      </c>
      <c r="H96" s="43" t="s">
        <v>335</v>
      </c>
      <c r="I96" s="26"/>
      <c r="J96" s="384">
        <f t="shared" si="2"/>
        <v>0</v>
      </c>
      <c r="K96" s="383"/>
      <c r="L96" s="332">
        <f t="shared" si="3"/>
        <v>0</v>
      </c>
      <c r="M96" s="158"/>
    </row>
    <row r="97" spans="1:13">
      <c r="A97" s="48">
        <v>101</v>
      </c>
      <c r="B97" s="53" t="s">
        <v>441</v>
      </c>
      <c r="C97" s="57"/>
      <c r="D97" s="24" t="s">
        <v>634</v>
      </c>
      <c r="E97" s="43" t="s">
        <v>656</v>
      </c>
      <c r="F97" s="25">
        <v>1</v>
      </c>
      <c r="G97" s="56">
        <v>10000</v>
      </c>
      <c r="H97" s="43" t="s">
        <v>335</v>
      </c>
      <c r="I97" s="26"/>
      <c r="J97" s="384">
        <f t="shared" si="2"/>
        <v>0</v>
      </c>
      <c r="K97" s="383"/>
      <c r="L97" s="332">
        <f t="shared" si="3"/>
        <v>0</v>
      </c>
      <c r="M97" s="257"/>
    </row>
    <row r="98" spans="1:13">
      <c r="A98" s="48">
        <v>103</v>
      </c>
      <c r="B98" s="53" t="s">
        <v>442</v>
      </c>
      <c r="C98" s="57" t="s">
        <v>1299</v>
      </c>
      <c r="D98" s="24" t="s">
        <v>643</v>
      </c>
      <c r="E98" s="43" t="s">
        <v>656</v>
      </c>
      <c r="F98" s="25">
        <v>1</v>
      </c>
      <c r="G98" s="56">
        <v>10000</v>
      </c>
      <c r="H98" s="43" t="s">
        <v>335</v>
      </c>
      <c r="I98" s="26"/>
      <c r="J98" s="384">
        <f t="shared" si="2"/>
        <v>0</v>
      </c>
      <c r="K98" s="383"/>
      <c r="L98" s="332">
        <f t="shared" si="3"/>
        <v>0</v>
      </c>
      <c r="M98" s="52" t="s">
        <v>443</v>
      </c>
    </row>
    <row r="99" spans="1:13">
      <c r="A99" s="48">
        <v>54</v>
      </c>
      <c r="B99" s="53" t="s">
        <v>637</v>
      </c>
      <c r="C99" s="57"/>
      <c r="D99" s="24" t="s">
        <v>638</v>
      </c>
      <c r="E99" s="43" t="s">
        <v>656</v>
      </c>
      <c r="F99" s="25">
        <v>1</v>
      </c>
      <c r="G99" s="56">
        <v>10000</v>
      </c>
      <c r="H99" s="43" t="s">
        <v>335</v>
      </c>
      <c r="I99" s="26"/>
      <c r="J99" s="384">
        <f t="shared" si="2"/>
        <v>0</v>
      </c>
      <c r="K99" s="383"/>
      <c r="L99" s="332">
        <f t="shared" si="3"/>
        <v>0</v>
      </c>
      <c r="M99" s="158"/>
    </row>
    <row r="100" spans="1:13" ht="22.5">
      <c r="A100" s="48">
        <v>51</v>
      </c>
      <c r="B100" s="53" t="s">
        <v>640</v>
      </c>
      <c r="C100" s="57" t="s">
        <v>1299</v>
      </c>
      <c r="D100" s="24" t="s">
        <v>641</v>
      </c>
      <c r="E100" s="43" t="s">
        <v>656</v>
      </c>
      <c r="F100" s="25">
        <v>1</v>
      </c>
      <c r="G100" s="56">
        <v>10000</v>
      </c>
      <c r="H100" s="43" t="s">
        <v>335</v>
      </c>
      <c r="I100" s="26"/>
      <c r="J100" s="384">
        <f t="shared" si="2"/>
        <v>0</v>
      </c>
      <c r="K100" s="383"/>
      <c r="L100" s="332">
        <f t="shared" si="3"/>
        <v>0</v>
      </c>
      <c r="M100" s="52" t="s">
        <v>359</v>
      </c>
    </row>
    <row r="101" spans="1:13">
      <c r="A101" s="48">
        <v>6</v>
      </c>
      <c r="B101" s="53" t="s">
        <v>444</v>
      </c>
      <c r="C101" s="57"/>
      <c r="D101" s="24" t="s">
        <v>445</v>
      </c>
      <c r="E101" s="43" t="s">
        <v>656</v>
      </c>
      <c r="F101" s="25">
        <v>1</v>
      </c>
      <c r="G101" s="56">
        <v>10000</v>
      </c>
      <c r="H101" s="43" t="s">
        <v>335</v>
      </c>
      <c r="I101" s="26"/>
      <c r="J101" s="384">
        <f t="shared" si="2"/>
        <v>0</v>
      </c>
      <c r="K101" s="383"/>
      <c r="L101" s="332">
        <f t="shared" si="3"/>
        <v>0</v>
      </c>
      <c r="M101" s="158"/>
    </row>
    <row r="102" spans="1:13">
      <c r="A102" s="48">
        <v>55</v>
      </c>
      <c r="B102" s="81" t="s">
        <v>645</v>
      </c>
      <c r="C102" s="603" t="s">
        <v>1299</v>
      </c>
      <c r="D102" s="24" t="s">
        <v>646</v>
      </c>
      <c r="E102" s="43" t="s">
        <v>656</v>
      </c>
      <c r="F102" s="610"/>
      <c r="G102" s="612"/>
      <c r="H102" s="69"/>
      <c r="I102" s="26"/>
      <c r="J102" s="368"/>
      <c r="K102" s="335"/>
      <c r="L102" s="336"/>
      <c r="M102" s="614" t="s">
        <v>446</v>
      </c>
    </row>
    <row r="103" spans="1:13">
      <c r="A103" s="48">
        <v>53</v>
      </c>
      <c r="B103" s="23" t="s">
        <v>366</v>
      </c>
      <c r="C103" s="604"/>
      <c r="D103" s="24" t="s">
        <v>367</v>
      </c>
      <c r="E103" s="43" t="s">
        <v>656</v>
      </c>
      <c r="F103" s="611"/>
      <c r="G103" s="613"/>
      <c r="H103" s="69"/>
      <c r="I103" s="26"/>
      <c r="J103" s="368"/>
      <c r="K103" s="335"/>
      <c r="L103" s="336"/>
      <c r="M103" s="615"/>
    </row>
    <row r="104" spans="1:13">
      <c r="A104" s="48"/>
      <c r="B104" s="49" t="s">
        <v>447</v>
      </c>
      <c r="C104" s="60"/>
      <c r="D104" s="211"/>
      <c r="E104" s="62"/>
      <c r="F104" s="60"/>
      <c r="G104" s="61"/>
      <c r="H104" s="82"/>
      <c r="I104" s="64"/>
      <c r="J104" s="370"/>
      <c r="K104" s="333"/>
      <c r="L104" s="334"/>
      <c r="M104" s="241"/>
    </row>
    <row r="105" spans="1:13" ht="24" customHeight="1">
      <c r="A105" s="242">
        <v>153</v>
      </c>
      <c r="B105" s="23" t="s">
        <v>654</v>
      </c>
      <c r="C105" s="254"/>
      <c r="D105" s="258" t="s">
        <v>448</v>
      </c>
      <c r="E105" s="43" t="s">
        <v>656</v>
      </c>
      <c r="F105" s="25">
        <v>5</v>
      </c>
      <c r="G105" s="56">
        <v>2000</v>
      </c>
      <c r="H105" s="69" t="s">
        <v>332</v>
      </c>
      <c r="I105" s="26"/>
      <c r="J105" s="384">
        <f>ROUNDUP(I105/G105,0)*F105</f>
        <v>0</v>
      </c>
      <c r="K105" s="383"/>
      <c r="L105" s="332">
        <f>J105*K105</f>
        <v>0</v>
      </c>
      <c r="M105" s="158" t="s">
        <v>363</v>
      </c>
    </row>
    <row r="106" spans="1:13" ht="22.5" hidden="1">
      <c r="A106" s="48">
        <v>150</v>
      </c>
      <c r="B106" s="53" t="s">
        <v>434</v>
      </c>
      <c r="C106" s="57" t="s">
        <v>1299</v>
      </c>
      <c r="D106" s="24" t="s">
        <v>435</v>
      </c>
      <c r="E106" s="43" t="s">
        <v>656</v>
      </c>
      <c r="F106" s="25"/>
      <c r="G106" s="56"/>
      <c r="H106" s="43"/>
      <c r="I106" s="26"/>
      <c r="J106" s="384"/>
      <c r="K106" s="383"/>
      <c r="L106" s="332"/>
      <c r="M106" s="52" t="s">
        <v>449</v>
      </c>
    </row>
    <row r="107" spans="1:13">
      <c r="A107" s="12"/>
      <c r="B107" s="149" t="s">
        <v>450</v>
      </c>
      <c r="C107" s="386"/>
      <c r="D107" s="386"/>
      <c r="E107" s="386"/>
      <c r="F107" s="386"/>
      <c r="G107" s="490"/>
      <c r="H107" s="386"/>
      <c r="I107" s="386"/>
      <c r="J107" s="386"/>
      <c r="K107" s="386"/>
      <c r="L107" s="387"/>
      <c r="M107" s="244"/>
    </row>
    <row r="108" spans="1:13" ht="14.25" hidden="1" customHeight="1">
      <c r="A108" s="12"/>
      <c r="B108" s="599" t="s">
        <v>674</v>
      </c>
      <c r="C108" s="600"/>
      <c r="D108" s="601"/>
      <c r="E108" s="15"/>
      <c r="F108" s="25">
        <v>1</v>
      </c>
      <c r="G108" s="56" t="s">
        <v>675</v>
      </c>
      <c r="H108" s="69"/>
      <c r="I108" s="26"/>
      <c r="J108" s="368"/>
      <c r="K108" s="335"/>
      <c r="L108" s="336"/>
      <c r="M108" s="259"/>
    </row>
    <row r="109" spans="1:13" ht="14.25" hidden="1" customHeight="1">
      <c r="A109" s="12">
        <v>7010</v>
      </c>
      <c r="B109" s="150" t="s">
        <v>451</v>
      </c>
      <c r="C109" s="6"/>
      <c r="D109" s="163" t="s">
        <v>738</v>
      </c>
      <c r="E109" s="5" t="s">
        <v>656</v>
      </c>
      <c r="F109" s="6">
        <v>1</v>
      </c>
      <c r="G109" s="190" t="s">
        <v>868</v>
      </c>
      <c r="H109" s="307"/>
      <c r="I109" s="11"/>
      <c r="J109" s="372"/>
      <c r="K109" s="339"/>
      <c r="L109" s="340"/>
      <c r="M109" s="592" t="s">
        <v>484</v>
      </c>
    </row>
    <row r="110" spans="1:13" ht="14.25" hidden="1" customHeight="1">
      <c r="A110" s="12">
        <v>7009</v>
      </c>
      <c r="B110" s="208" t="s">
        <v>713</v>
      </c>
      <c r="C110" s="6" t="s">
        <v>1299</v>
      </c>
      <c r="D110" s="163" t="s">
        <v>485</v>
      </c>
      <c r="E110" s="5" t="s">
        <v>656</v>
      </c>
      <c r="F110" s="6">
        <v>1</v>
      </c>
      <c r="G110" s="190" t="s">
        <v>868</v>
      </c>
      <c r="H110" s="308"/>
      <c r="I110" s="309"/>
      <c r="K110" s="341"/>
      <c r="L110" s="342"/>
      <c r="M110" s="593"/>
    </row>
    <row r="111" spans="1:13" ht="14.25" hidden="1" customHeight="1">
      <c r="A111" s="12">
        <v>7007</v>
      </c>
      <c r="B111" s="150" t="s">
        <v>486</v>
      </c>
      <c r="C111" s="6"/>
      <c r="D111" s="163" t="s">
        <v>487</v>
      </c>
      <c r="E111" s="5" t="s">
        <v>656</v>
      </c>
      <c r="F111" s="6">
        <v>1</v>
      </c>
      <c r="G111" s="190" t="s">
        <v>868</v>
      </c>
      <c r="H111" s="308"/>
      <c r="I111" s="309"/>
      <c r="K111" s="341"/>
      <c r="L111" s="342"/>
      <c r="M111" s="593"/>
    </row>
    <row r="112" spans="1:13" ht="14.25" hidden="1" customHeight="1">
      <c r="A112" s="12">
        <v>7006</v>
      </c>
      <c r="B112" s="150" t="s">
        <v>488</v>
      </c>
      <c r="C112" s="6" t="s">
        <v>1299</v>
      </c>
      <c r="D112" s="163" t="s">
        <v>489</v>
      </c>
      <c r="E112" s="5" t="s">
        <v>656</v>
      </c>
      <c r="F112" s="6">
        <v>1</v>
      </c>
      <c r="G112" s="190" t="s">
        <v>868</v>
      </c>
      <c r="H112" s="308"/>
      <c r="I112" s="309"/>
      <c r="K112" s="341"/>
      <c r="L112" s="342"/>
      <c r="M112" s="593"/>
    </row>
    <row r="113" spans="1:13" ht="14.25" hidden="1" customHeight="1">
      <c r="A113" s="12">
        <v>7003</v>
      </c>
      <c r="B113" s="150" t="s">
        <v>490</v>
      </c>
      <c r="C113" s="6"/>
      <c r="D113" s="54" t="s">
        <v>491</v>
      </c>
      <c r="E113" s="5" t="s">
        <v>656</v>
      </c>
      <c r="F113" s="6">
        <v>1</v>
      </c>
      <c r="G113" s="190" t="s">
        <v>868</v>
      </c>
      <c r="H113" s="308"/>
      <c r="I113" s="309"/>
      <c r="K113" s="341"/>
      <c r="L113" s="342"/>
      <c r="M113" s="593"/>
    </row>
    <row r="114" spans="1:13" ht="14.25" hidden="1" customHeight="1">
      <c r="A114" s="12">
        <v>7011</v>
      </c>
      <c r="B114" s="150" t="s">
        <v>492</v>
      </c>
      <c r="C114" s="6" t="s">
        <v>1299</v>
      </c>
      <c r="D114" s="163" t="s">
        <v>493</v>
      </c>
      <c r="E114" s="5" t="s">
        <v>656</v>
      </c>
      <c r="F114" s="6">
        <v>1</v>
      </c>
      <c r="G114" s="190" t="s">
        <v>868</v>
      </c>
      <c r="H114" s="308"/>
      <c r="I114" s="309"/>
      <c r="K114" s="341"/>
      <c r="L114" s="342"/>
      <c r="M114" s="593"/>
    </row>
    <row r="115" spans="1:13" ht="14.25" hidden="1" customHeight="1">
      <c r="A115" s="12">
        <v>7004</v>
      </c>
      <c r="B115" s="150" t="s">
        <v>494</v>
      </c>
      <c r="C115" s="6"/>
      <c r="D115" s="54" t="s">
        <v>495</v>
      </c>
      <c r="E115" s="5" t="s">
        <v>656</v>
      </c>
      <c r="F115" s="6">
        <v>1</v>
      </c>
      <c r="G115" s="190" t="s">
        <v>868</v>
      </c>
      <c r="H115" s="308"/>
      <c r="I115" s="309"/>
      <c r="K115" s="341"/>
      <c r="L115" s="342"/>
      <c r="M115" s="593"/>
    </row>
    <row r="116" spans="1:13" ht="14.25" hidden="1" customHeight="1">
      <c r="A116" s="12">
        <v>7001</v>
      </c>
      <c r="B116" s="150" t="s">
        <v>496</v>
      </c>
      <c r="C116" s="6" t="s">
        <v>1299</v>
      </c>
      <c r="D116" s="163" t="s">
        <v>497</v>
      </c>
      <c r="E116" s="5" t="s">
        <v>656</v>
      </c>
      <c r="F116" s="6">
        <v>1</v>
      </c>
      <c r="G116" s="190" t="s">
        <v>868</v>
      </c>
      <c r="H116" s="308"/>
      <c r="I116" s="309"/>
      <c r="K116" s="341"/>
      <c r="L116" s="342"/>
      <c r="M116" s="593"/>
    </row>
    <row r="117" spans="1:13" ht="14.25" hidden="1" customHeight="1">
      <c r="A117" s="12">
        <v>7002</v>
      </c>
      <c r="B117" s="150" t="s">
        <v>498</v>
      </c>
      <c r="C117" s="6" t="s">
        <v>1299</v>
      </c>
      <c r="D117" s="163" t="s">
        <v>499</v>
      </c>
      <c r="E117" s="5" t="s">
        <v>656</v>
      </c>
      <c r="F117" s="6">
        <v>1</v>
      </c>
      <c r="G117" s="190" t="s">
        <v>868</v>
      </c>
      <c r="H117" s="308"/>
      <c r="I117" s="309"/>
      <c r="K117" s="341"/>
      <c r="L117" s="342"/>
      <c r="M117" s="593"/>
    </row>
    <row r="118" spans="1:13" ht="14.25" hidden="1" customHeight="1">
      <c r="A118" s="12">
        <v>7005</v>
      </c>
      <c r="B118" s="150" t="s">
        <v>500</v>
      </c>
      <c r="C118" s="6" t="s">
        <v>1299</v>
      </c>
      <c r="D118" s="54" t="s">
        <v>501</v>
      </c>
      <c r="E118" s="5" t="s">
        <v>656</v>
      </c>
      <c r="F118" s="6">
        <v>1</v>
      </c>
      <c r="G118" s="190" t="s">
        <v>868</v>
      </c>
      <c r="H118" s="308"/>
      <c r="I118" s="309"/>
      <c r="K118" s="341"/>
      <c r="L118" s="342"/>
      <c r="M118" s="593"/>
    </row>
    <row r="119" spans="1:13" ht="14.25" hidden="1" customHeight="1">
      <c r="A119" s="12">
        <v>7000</v>
      </c>
      <c r="B119" s="150" t="s">
        <v>502</v>
      </c>
      <c r="C119" s="6" t="s">
        <v>1299</v>
      </c>
      <c r="D119" s="163" t="s">
        <v>503</v>
      </c>
      <c r="E119" s="5" t="s">
        <v>656</v>
      </c>
      <c r="F119" s="6">
        <v>1</v>
      </c>
      <c r="G119" s="190" t="s">
        <v>868</v>
      </c>
      <c r="H119" s="308"/>
      <c r="I119" s="309"/>
      <c r="K119" s="341"/>
      <c r="L119" s="342"/>
      <c r="M119" s="593"/>
    </row>
    <row r="120" spans="1:13" ht="14.25" hidden="1" customHeight="1">
      <c r="A120" s="12">
        <v>7008</v>
      </c>
      <c r="B120" s="208" t="s">
        <v>504</v>
      </c>
      <c r="C120" s="6" t="s">
        <v>1299</v>
      </c>
      <c r="D120" s="163" t="s">
        <v>505</v>
      </c>
      <c r="E120" s="5" t="s">
        <v>656</v>
      </c>
      <c r="F120" s="6">
        <v>1</v>
      </c>
      <c r="G120" s="190" t="s">
        <v>868</v>
      </c>
      <c r="H120" s="310"/>
      <c r="I120" s="19"/>
      <c r="J120" s="374"/>
      <c r="K120" s="343"/>
      <c r="L120" s="344"/>
      <c r="M120" s="602"/>
    </row>
    <row r="121" spans="1:13">
      <c r="A121" s="12"/>
      <c r="B121" s="149" t="s">
        <v>506</v>
      </c>
      <c r="C121" s="386"/>
      <c r="D121" s="386"/>
      <c r="E121" s="386"/>
      <c r="F121" s="386"/>
      <c r="G121" s="490"/>
      <c r="H121" s="386"/>
      <c r="I121" s="386"/>
      <c r="J121" s="386"/>
      <c r="K121" s="386"/>
      <c r="L121" s="387"/>
      <c r="M121" s="244"/>
    </row>
    <row r="122" spans="1:13" ht="14.25" hidden="1" customHeight="1">
      <c r="A122" s="12">
        <v>221</v>
      </c>
      <c r="B122" s="8" t="s">
        <v>507</v>
      </c>
      <c r="C122" s="198"/>
      <c r="D122" s="143" t="s">
        <v>508</v>
      </c>
      <c r="E122" s="5" t="s">
        <v>656</v>
      </c>
      <c r="F122" s="6">
        <v>1</v>
      </c>
      <c r="G122" s="190" t="s">
        <v>662</v>
      </c>
      <c r="H122" s="171"/>
      <c r="I122" s="7"/>
      <c r="J122" s="375"/>
      <c r="K122" s="345"/>
      <c r="L122" s="346"/>
      <c r="M122" s="247"/>
    </row>
    <row r="123" spans="1:13" ht="14.25" hidden="1" customHeight="1">
      <c r="A123" s="12">
        <v>223</v>
      </c>
      <c r="B123" s="8" t="s">
        <v>509</v>
      </c>
      <c r="C123" s="198"/>
      <c r="D123" s="143" t="s">
        <v>510</v>
      </c>
      <c r="E123" s="5" t="s">
        <v>656</v>
      </c>
      <c r="F123" s="6">
        <v>1</v>
      </c>
      <c r="G123" s="190" t="s">
        <v>380</v>
      </c>
      <c r="H123" s="171"/>
      <c r="I123" s="7"/>
      <c r="J123" s="375"/>
      <c r="K123" s="345"/>
      <c r="L123" s="346"/>
      <c r="M123" s="247"/>
    </row>
    <row r="124" spans="1:13" ht="14.25" hidden="1" customHeight="1">
      <c r="A124" s="12">
        <v>2110</v>
      </c>
      <c r="B124" s="8" t="s">
        <v>1163</v>
      </c>
      <c r="C124" s="198"/>
      <c r="D124" s="143" t="s">
        <v>1164</v>
      </c>
      <c r="E124" s="5" t="s">
        <v>656</v>
      </c>
      <c r="F124" s="6">
        <v>1</v>
      </c>
      <c r="G124" s="190" t="s">
        <v>781</v>
      </c>
      <c r="H124" s="171"/>
      <c r="I124" s="7"/>
      <c r="J124" s="375"/>
      <c r="K124" s="345"/>
      <c r="L124" s="346"/>
      <c r="M124" s="247"/>
    </row>
    <row r="125" spans="1:13" ht="14.25" hidden="1" customHeight="1">
      <c r="A125" s="12">
        <v>2010</v>
      </c>
      <c r="B125" s="8" t="s">
        <v>511</v>
      </c>
      <c r="C125" s="198"/>
      <c r="D125" s="143" t="s">
        <v>17</v>
      </c>
      <c r="E125" s="5" t="s">
        <v>656</v>
      </c>
      <c r="F125" s="6">
        <v>1</v>
      </c>
      <c r="G125" s="190" t="s">
        <v>781</v>
      </c>
      <c r="H125" s="171"/>
      <c r="I125" s="7"/>
      <c r="J125" s="375"/>
      <c r="K125" s="345"/>
      <c r="L125" s="346"/>
      <c r="M125" s="247"/>
    </row>
    <row r="126" spans="1:13" ht="14.25" hidden="1" customHeight="1">
      <c r="A126" s="12">
        <v>2151</v>
      </c>
      <c r="B126" s="15" t="s">
        <v>512</v>
      </c>
      <c r="C126" s="195"/>
      <c r="D126" s="143" t="s">
        <v>513</v>
      </c>
      <c r="E126" s="5" t="s">
        <v>656</v>
      </c>
      <c r="F126" s="6">
        <v>1</v>
      </c>
      <c r="G126" s="190" t="s">
        <v>781</v>
      </c>
      <c r="H126" s="171"/>
      <c r="I126" s="7"/>
      <c r="J126" s="375"/>
      <c r="K126" s="345"/>
      <c r="L126" s="346"/>
      <c r="M126" s="247"/>
    </row>
    <row r="127" spans="1:13" ht="14.25" hidden="1" customHeight="1">
      <c r="A127" s="12">
        <v>150</v>
      </c>
      <c r="B127" s="8" t="s">
        <v>434</v>
      </c>
      <c r="C127" s="580" t="s">
        <v>1299</v>
      </c>
      <c r="D127" s="143" t="s">
        <v>435</v>
      </c>
      <c r="E127" s="5" t="s">
        <v>656</v>
      </c>
      <c r="F127" s="6">
        <v>1</v>
      </c>
      <c r="G127" s="190" t="s">
        <v>662</v>
      </c>
      <c r="H127" s="307"/>
      <c r="I127" s="11"/>
      <c r="J127" s="372"/>
      <c r="K127" s="339"/>
      <c r="L127" s="340"/>
      <c r="M127" s="582" t="s">
        <v>514</v>
      </c>
    </row>
    <row r="128" spans="1:13" ht="14.25" hidden="1" customHeight="1">
      <c r="A128" s="12">
        <v>157</v>
      </c>
      <c r="B128" s="8" t="s">
        <v>515</v>
      </c>
      <c r="C128" s="581"/>
      <c r="D128" s="143" t="s">
        <v>516</v>
      </c>
      <c r="E128" s="5" t="s">
        <v>656</v>
      </c>
      <c r="F128" s="6">
        <v>1</v>
      </c>
      <c r="G128" s="190" t="s">
        <v>662</v>
      </c>
      <c r="H128" s="310"/>
      <c r="I128" s="19"/>
      <c r="J128" s="374"/>
      <c r="K128" s="343"/>
      <c r="L128" s="344"/>
      <c r="M128" s="583"/>
    </row>
    <row r="129" spans="1:13" ht="14.25" hidden="1" customHeight="1">
      <c r="A129" s="48">
        <v>221</v>
      </c>
      <c r="B129" s="81" t="s">
        <v>507</v>
      </c>
      <c r="C129" s="239"/>
      <c r="D129" s="260" t="s">
        <v>508</v>
      </c>
      <c r="E129" s="43" t="s">
        <v>656</v>
      </c>
      <c r="F129" s="25">
        <v>1</v>
      </c>
      <c r="G129" s="56" t="s">
        <v>662</v>
      </c>
      <c r="H129" s="69"/>
      <c r="I129" s="26"/>
      <c r="J129" s="368"/>
      <c r="K129" s="335"/>
      <c r="L129" s="336"/>
      <c r="M129" s="158"/>
    </row>
    <row r="130" spans="1:13" ht="14.25" hidden="1" customHeight="1">
      <c r="A130" s="48">
        <v>223</v>
      </c>
      <c r="B130" s="81" t="s">
        <v>509</v>
      </c>
      <c r="C130" s="239"/>
      <c r="D130" s="260" t="s">
        <v>510</v>
      </c>
      <c r="E130" s="43" t="s">
        <v>656</v>
      </c>
      <c r="F130" s="25">
        <v>1</v>
      </c>
      <c r="G130" s="56" t="s">
        <v>380</v>
      </c>
      <c r="H130" s="69"/>
      <c r="I130" s="26"/>
      <c r="J130" s="368"/>
      <c r="K130" s="335"/>
      <c r="L130" s="336"/>
      <c r="M130" s="158"/>
    </row>
    <row r="131" spans="1:13" ht="14.25" hidden="1" customHeight="1">
      <c r="A131" s="48">
        <v>2110</v>
      </c>
      <c r="B131" s="81" t="s">
        <v>1163</v>
      </c>
      <c r="C131" s="239"/>
      <c r="D131" s="260" t="s">
        <v>1164</v>
      </c>
      <c r="E131" s="43" t="s">
        <v>656</v>
      </c>
      <c r="F131" s="25">
        <v>1</v>
      </c>
      <c r="G131" s="56" t="s">
        <v>781</v>
      </c>
      <c r="H131" s="69"/>
      <c r="I131" s="26"/>
      <c r="J131" s="368"/>
      <c r="K131" s="335"/>
      <c r="L131" s="336"/>
      <c r="M131" s="158"/>
    </row>
    <row r="132" spans="1:13" ht="14.25" hidden="1" customHeight="1">
      <c r="A132" s="48">
        <v>2010</v>
      </c>
      <c r="B132" s="81" t="s">
        <v>511</v>
      </c>
      <c r="C132" s="239"/>
      <c r="D132" s="260" t="s">
        <v>17</v>
      </c>
      <c r="E132" s="43" t="s">
        <v>656</v>
      </c>
      <c r="F132" s="25">
        <v>1</v>
      </c>
      <c r="G132" s="56" t="s">
        <v>781</v>
      </c>
      <c r="H132" s="69"/>
      <c r="I132" s="26"/>
      <c r="J132" s="368"/>
      <c r="K132" s="335"/>
      <c r="L132" s="336"/>
      <c r="M132" s="158"/>
    </row>
    <row r="133" spans="1:13" ht="14.25" hidden="1" customHeight="1">
      <c r="A133" s="48">
        <v>2151</v>
      </c>
      <c r="B133" s="253" t="s">
        <v>512</v>
      </c>
      <c r="C133" s="254"/>
      <c r="D133" s="260" t="s">
        <v>513</v>
      </c>
      <c r="E133" s="43" t="s">
        <v>656</v>
      </c>
      <c r="F133" s="25">
        <v>1</v>
      </c>
      <c r="G133" s="56" t="s">
        <v>781</v>
      </c>
      <c r="H133" s="69"/>
      <c r="I133" s="26"/>
      <c r="J133" s="368"/>
      <c r="K133" s="335"/>
      <c r="L133" s="336"/>
      <c r="M133" s="158"/>
    </row>
    <row r="134" spans="1:13" ht="14.25" hidden="1" customHeight="1">
      <c r="A134" s="48">
        <v>150</v>
      </c>
      <c r="B134" s="81" t="s">
        <v>434</v>
      </c>
      <c r="C134" s="603" t="s">
        <v>1299</v>
      </c>
      <c r="D134" s="260" t="s">
        <v>435</v>
      </c>
      <c r="E134" s="43" t="s">
        <v>656</v>
      </c>
      <c r="F134" s="25">
        <v>1</v>
      </c>
      <c r="G134" s="56" t="s">
        <v>662</v>
      </c>
      <c r="H134" s="319"/>
      <c r="I134" s="65"/>
      <c r="J134" s="377"/>
      <c r="K134" s="347"/>
      <c r="L134" s="348"/>
      <c r="M134" s="605" t="s">
        <v>514</v>
      </c>
    </row>
    <row r="135" spans="1:13" ht="14.25" hidden="1" customHeight="1">
      <c r="A135" s="48">
        <v>157</v>
      </c>
      <c r="B135" s="81" t="s">
        <v>515</v>
      </c>
      <c r="C135" s="604"/>
      <c r="D135" s="260" t="s">
        <v>516</v>
      </c>
      <c r="E135" s="43" t="s">
        <v>656</v>
      </c>
      <c r="F135" s="25">
        <v>1</v>
      </c>
      <c r="G135" s="56" t="s">
        <v>662</v>
      </c>
      <c r="H135" s="320"/>
      <c r="I135" s="160"/>
      <c r="J135" s="378"/>
      <c r="K135" s="349"/>
      <c r="L135" s="350"/>
      <c r="M135" s="606"/>
    </row>
    <row r="136" spans="1:13">
      <c r="A136" s="48"/>
      <c r="B136" s="400" t="s">
        <v>517</v>
      </c>
      <c r="C136" s="401"/>
      <c r="D136" s="401"/>
      <c r="E136" s="401"/>
      <c r="F136" s="401"/>
      <c r="G136" s="489"/>
      <c r="H136" s="401"/>
      <c r="I136" s="401"/>
      <c r="J136" s="401"/>
      <c r="K136" s="401"/>
      <c r="L136" s="402"/>
      <c r="M136" s="158"/>
    </row>
    <row r="137" spans="1:13">
      <c r="A137" s="48"/>
      <c r="B137" s="607" t="s">
        <v>674</v>
      </c>
      <c r="C137" s="608"/>
      <c r="D137" s="609"/>
      <c r="E137" s="43"/>
      <c r="F137" s="25">
        <v>1</v>
      </c>
      <c r="G137" s="56" t="s">
        <v>679</v>
      </c>
      <c r="H137" s="69"/>
      <c r="I137" s="26"/>
      <c r="J137" s="368"/>
      <c r="K137" s="335"/>
      <c r="L137" s="336"/>
      <c r="M137" s="158"/>
    </row>
    <row r="138" spans="1:13">
      <c r="A138" s="48">
        <v>2153</v>
      </c>
      <c r="B138" s="53" t="s">
        <v>518</v>
      </c>
      <c r="C138" s="239"/>
      <c r="D138" s="260" t="s">
        <v>519</v>
      </c>
      <c r="E138" s="43" t="s">
        <v>656</v>
      </c>
      <c r="F138" s="25">
        <v>1</v>
      </c>
      <c r="G138" s="56">
        <v>10000</v>
      </c>
      <c r="H138" s="43" t="s">
        <v>335</v>
      </c>
      <c r="I138" s="26"/>
      <c r="J138" s="384">
        <f>ROUNDUP(I138/G138,0)*F138</f>
        <v>0</v>
      </c>
      <c r="K138" s="383"/>
      <c r="L138" s="332">
        <f>J138*K138</f>
        <v>0</v>
      </c>
      <c r="M138" s="158"/>
    </row>
    <row r="139" spans="1:13">
      <c r="A139" s="48">
        <v>2154</v>
      </c>
      <c r="B139" s="53" t="s">
        <v>520</v>
      </c>
      <c r="C139" s="239"/>
      <c r="D139" s="260" t="s">
        <v>519</v>
      </c>
      <c r="E139" s="43" t="s">
        <v>656</v>
      </c>
      <c r="F139" s="25">
        <v>1</v>
      </c>
      <c r="G139" s="56">
        <v>20000</v>
      </c>
      <c r="H139" s="43" t="s">
        <v>335</v>
      </c>
      <c r="I139" s="26"/>
      <c r="J139" s="384">
        <f>ROUNDUP(I139/G139,0)*F139</f>
        <v>0</v>
      </c>
      <c r="K139" s="383"/>
      <c r="L139" s="332">
        <f>J139*K139</f>
        <v>0</v>
      </c>
      <c r="M139" s="158"/>
    </row>
    <row r="140" spans="1:13">
      <c r="A140" s="48">
        <v>2110</v>
      </c>
      <c r="B140" s="53" t="s">
        <v>1163</v>
      </c>
      <c r="C140" s="239"/>
      <c r="D140" s="260" t="s">
        <v>1164</v>
      </c>
      <c r="E140" s="43" t="s">
        <v>656</v>
      </c>
      <c r="F140" s="25">
        <v>1</v>
      </c>
      <c r="G140" s="56" t="s">
        <v>781</v>
      </c>
      <c r="H140" s="69" t="s">
        <v>791</v>
      </c>
      <c r="I140" s="26"/>
      <c r="J140" s="384">
        <f t="shared" ref="J140:J145" si="4">ROUNDUP(I140,0)*F140</f>
        <v>0</v>
      </c>
      <c r="K140" s="383"/>
      <c r="L140" s="332">
        <f t="shared" ref="L140:L145" si="5">J140*K140</f>
        <v>0</v>
      </c>
      <c r="M140" s="158"/>
    </row>
    <row r="141" spans="1:13">
      <c r="A141" s="48">
        <v>2010</v>
      </c>
      <c r="B141" s="53" t="s">
        <v>511</v>
      </c>
      <c r="C141" s="239"/>
      <c r="D141" s="260" t="s">
        <v>17</v>
      </c>
      <c r="E141" s="43" t="s">
        <v>656</v>
      </c>
      <c r="F141" s="25">
        <v>1</v>
      </c>
      <c r="G141" s="56" t="s">
        <v>781</v>
      </c>
      <c r="H141" s="69" t="s">
        <v>791</v>
      </c>
      <c r="I141" s="26"/>
      <c r="J141" s="384">
        <f t="shared" si="4"/>
        <v>0</v>
      </c>
      <c r="K141" s="383"/>
      <c r="L141" s="332">
        <f t="shared" si="5"/>
        <v>0</v>
      </c>
      <c r="M141" s="158"/>
    </row>
    <row r="142" spans="1:13" ht="22.5">
      <c r="A142" s="48">
        <v>2016</v>
      </c>
      <c r="B142" s="23" t="s">
        <v>521</v>
      </c>
      <c r="C142" s="254"/>
      <c r="D142" s="260" t="s">
        <v>522</v>
      </c>
      <c r="E142" s="43" t="s">
        <v>656</v>
      </c>
      <c r="F142" s="25">
        <v>1</v>
      </c>
      <c r="G142" s="56" t="s">
        <v>781</v>
      </c>
      <c r="H142" s="69" t="s">
        <v>791</v>
      </c>
      <c r="I142" s="26"/>
      <c r="J142" s="384">
        <f t="shared" si="4"/>
        <v>0</v>
      </c>
      <c r="K142" s="383"/>
      <c r="L142" s="332">
        <f t="shared" si="5"/>
        <v>0</v>
      </c>
      <c r="M142" s="158"/>
    </row>
    <row r="143" spans="1:13" ht="22.5">
      <c r="A143" s="48">
        <v>2156</v>
      </c>
      <c r="B143" s="23" t="s">
        <v>523</v>
      </c>
      <c r="C143" s="254"/>
      <c r="D143" s="260" t="s">
        <v>519</v>
      </c>
      <c r="E143" s="43" t="s">
        <v>656</v>
      </c>
      <c r="F143" s="25">
        <v>1</v>
      </c>
      <c r="G143" s="56" t="s">
        <v>781</v>
      </c>
      <c r="H143" s="69" t="s">
        <v>791</v>
      </c>
      <c r="I143" s="26"/>
      <c r="J143" s="384">
        <f t="shared" si="4"/>
        <v>0</v>
      </c>
      <c r="K143" s="383"/>
      <c r="L143" s="332">
        <f t="shared" si="5"/>
        <v>0</v>
      </c>
      <c r="M143" s="158"/>
    </row>
    <row r="144" spans="1:13">
      <c r="A144" s="48">
        <v>2151</v>
      </c>
      <c r="B144" s="23" t="s">
        <v>512</v>
      </c>
      <c r="C144" s="261" t="s">
        <v>1299</v>
      </c>
      <c r="D144" s="260" t="s">
        <v>513</v>
      </c>
      <c r="E144" s="43" t="s">
        <v>656</v>
      </c>
      <c r="F144" s="25">
        <v>1</v>
      </c>
      <c r="G144" s="56" t="s">
        <v>781</v>
      </c>
      <c r="H144" s="69" t="s">
        <v>791</v>
      </c>
      <c r="I144" s="26"/>
      <c r="J144" s="384">
        <f t="shared" si="4"/>
        <v>0</v>
      </c>
      <c r="K144" s="383"/>
      <c r="L144" s="332">
        <f t="shared" si="5"/>
        <v>0</v>
      </c>
      <c r="M144" s="67" t="s">
        <v>524</v>
      </c>
    </row>
    <row r="145" spans="1:13" ht="22.5">
      <c r="A145" s="48">
        <v>2152</v>
      </c>
      <c r="B145" s="23" t="s">
        <v>525</v>
      </c>
      <c r="C145" s="261" t="s">
        <v>1299</v>
      </c>
      <c r="D145" s="260" t="s">
        <v>526</v>
      </c>
      <c r="E145" s="43" t="s">
        <v>656</v>
      </c>
      <c r="F145" s="25">
        <v>1</v>
      </c>
      <c r="G145" s="56" t="s">
        <v>781</v>
      </c>
      <c r="H145" s="69" t="s">
        <v>791</v>
      </c>
      <c r="I145" s="26"/>
      <c r="J145" s="384">
        <f t="shared" si="4"/>
        <v>0</v>
      </c>
      <c r="K145" s="383"/>
      <c r="L145" s="332">
        <f t="shared" si="5"/>
        <v>0</v>
      </c>
      <c r="M145" s="67" t="s">
        <v>527</v>
      </c>
    </row>
    <row r="146" spans="1:13">
      <c r="A146" s="12"/>
      <c r="B146" s="149" t="s">
        <v>528</v>
      </c>
      <c r="C146" s="386"/>
      <c r="D146" s="386"/>
      <c r="E146" s="386"/>
      <c r="F146" s="386"/>
      <c r="G146" s="490"/>
      <c r="H146" s="386"/>
      <c r="I146" s="386"/>
      <c r="J146" s="386"/>
      <c r="K146" s="386"/>
      <c r="L146" s="387"/>
      <c r="M146" s="244"/>
    </row>
    <row r="147" spans="1:13" ht="14.25" hidden="1" customHeight="1">
      <c r="A147" s="12">
        <v>219</v>
      </c>
      <c r="B147" s="8" t="s">
        <v>529</v>
      </c>
      <c r="C147" s="150"/>
      <c r="D147" s="4" t="s">
        <v>530</v>
      </c>
      <c r="E147" s="5" t="s">
        <v>656</v>
      </c>
      <c r="F147" s="6">
        <v>1</v>
      </c>
      <c r="G147" s="190" t="s">
        <v>531</v>
      </c>
      <c r="H147" s="171"/>
      <c r="I147" s="7"/>
      <c r="J147" s="375"/>
      <c r="K147" s="345"/>
      <c r="L147" s="346"/>
      <c r="M147" s="247"/>
    </row>
    <row r="148" spans="1:13" ht="14.25" hidden="1" customHeight="1">
      <c r="A148" s="12">
        <v>220</v>
      </c>
      <c r="B148" s="53" t="s">
        <v>532</v>
      </c>
      <c r="C148" s="162"/>
      <c r="D148" s="4" t="s">
        <v>530</v>
      </c>
      <c r="E148" s="5" t="s">
        <v>656</v>
      </c>
      <c r="F148" s="6">
        <v>1</v>
      </c>
      <c r="G148" s="190" t="s">
        <v>531</v>
      </c>
      <c r="H148" s="171"/>
      <c r="I148" s="7"/>
      <c r="J148" s="375"/>
      <c r="K148" s="345"/>
      <c r="L148" s="346"/>
      <c r="M148" s="247"/>
    </row>
    <row r="149" spans="1:13" ht="14.25" hidden="1" customHeight="1">
      <c r="A149" s="12">
        <v>2110</v>
      </c>
      <c r="B149" s="8" t="s">
        <v>1163</v>
      </c>
      <c r="C149" s="150"/>
      <c r="D149" s="4" t="s">
        <v>1164</v>
      </c>
      <c r="E149" s="5" t="s">
        <v>656</v>
      </c>
      <c r="F149" s="6">
        <v>1</v>
      </c>
      <c r="G149" s="190" t="s">
        <v>679</v>
      </c>
      <c r="H149" s="171"/>
      <c r="I149" s="7"/>
      <c r="J149" s="375"/>
      <c r="K149" s="345"/>
      <c r="L149" s="346"/>
      <c r="M149" s="247"/>
    </row>
    <row r="150" spans="1:13" ht="14.25" hidden="1" customHeight="1">
      <c r="A150" s="12">
        <v>2010</v>
      </c>
      <c r="B150" s="8" t="s">
        <v>511</v>
      </c>
      <c r="C150" s="150"/>
      <c r="D150" s="4" t="s">
        <v>17</v>
      </c>
      <c r="E150" s="5" t="s">
        <v>656</v>
      </c>
      <c r="F150" s="6">
        <v>1</v>
      </c>
      <c r="G150" s="190" t="s">
        <v>679</v>
      </c>
      <c r="H150" s="171"/>
      <c r="I150" s="7"/>
      <c r="J150" s="375"/>
      <c r="K150" s="345"/>
      <c r="L150" s="346"/>
      <c r="M150" s="247"/>
    </row>
    <row r="151" spans="1:13" ht="14.25" hidden="1" customHeight="1">
      <c r="A151" s="12">
        <v>2018</v>
      </c>
      <c r="B151" s="8" t="s">
        <v>8</v>
      </c>
      <c r="C151" s="236"/>
      <c r="D151" s="262" t="s">
        <v>9</v>
      </c>
      <c r="E151" s="5" t="s">
        <v>656</v>
      </c>
      <c r="F151" s="6">
        <v>1</v>
      </c>
      <c r="G151" s="190" t="s">
        <v>679</v>
      </c>
      <c r="H151" s="171"/>
      <c r="I151" s="7"/>
      <c r="J151" s="375"/>
      <c r="K151" s="345"/>
      <c r="L151" s="346"/>
      <c r="M151" s="247"/>
    </row>
    <row r="152" spans="1:13" ht="14.25" hidden="1" customHeight="1">
      <c r="A152" s="12">
        <v>2025</v>
      </c>
      <c r="B152" s="8" t="s">
        <v>533</v>
      </c>
      <c r="C152" s="236"/>
      <c r="D152" s="169" t="s">
        <v>534</v>
      </c>
      <c r="E152" s="5" t="s">
        <v>656</v>
      </c>
      <c r="F152" s="6">
        <v>1</v>
      </c>
      <c r="G152" s="190" t="s">
        <v>679</v>
      </c>
      <c r="H152" s="171"/>
      <c r="I152" s="7"/>
      <c r="J152" s="375"/>
      <c r="K152" s="345"/>
      <c r="L152" s="346"/>
      <c r="M152" s="247"/>
    </row>
    <row r="153" spans="1:13" ht="24" hidden="1" customHeight="1">
      <c r="A153" s="12">
        <v>15</v>
      </c>
      <c r="B153" s="8" t="s">
        <v>629</v>
      </c>
      <c r="C153" s="150"/>
      <c r="D153" s="17" t="s">
        <v>535</v>
      </c>
      <c r="E153" s="5" t="s">
        <v>656</v>
      </c>
      <c r="F153" s="6">
        <v>1</v>
      </c>
      <c r="G153" s="190" t="s">
        <v>679</v>
      </c>
      <c r="H153" s="171"/>
      <c r="I153" s="7"/>
      <c r="J153" s="375"/>
      <c r="K153" s="345"/>
      <c r="L153" s="346"/>
      <c r="M153" s="247"/>
    </row>
    <row r="154" spans="1:13">
      <c r="A154" s="12"/>
      <c r="B154" s="149" t="s">
        <v>536</v>
      </c>
      <c r="C154" s="386"/>
      <c r="D154" s="386"/>
      <c r="E154" s="386"/>
      <c r="F154" s="386"/>
      <c r="G154" s="490"/>
      <c r="H154" s="386"/>
      <c r="I154" s="386"/>
      <c r="J154" s="386"/>
      <c r="K154" s="386"/>
      <c r="L154" s="387"/>
      <c r="M154" s="244"/>
    </row>
    <row r="155" spans="1:13">
      <c r="A155" s="12"/>
      <c r="B155" s="149" t="s">
        <v>537</v>
      </c>
      <c r="C155" s="386"/>
      <c r="D155" s="386"/>
      <c r="E155" s="386"/>
      <c r="F155" s="386"/>
      <c r="G155" s="490"/>
      <c r="H155" s="386"/>
      <c r="I155" s="386"/>
      <c r="J155" s="386"/>
      <c r="K155" s="386"/>
      <c r="L155" s="387"/>
      <c r="M155" s="244"/>
    </row>
    <row r="156" spans="1:13">
      <c r="A156" s="12"/>
      <c r="B156" s="149" t="s">
        <v>538</v>
      </c>
      <c r="C156" s="386"/>
      <c r="D156" s="386"/>
      <c r="E156" s="386"/>
      <c r="F156" s="386"/>
      <c r="G156" s="490"/>
      <c r="H156" s="386"/>
      <c r="I156" s="386"/>
      <c r="J156" s="386"/>
      <c r="K156" s="386"/>
      <c r="L156" s="387"/>
      <c r="M156" s="263"/>
    </row>
    <row r="157" spans="1:13" ht="14.25" hidden="1" customHeight="1">
      <c r="A157" s="12">
        <v>53</v>
      </c>
      <c r="B157" s="15" t="s">
        <v>539</v>
      </c>
      <c r="C157" s="3" t="s">
        <v>1299</v>
      </c>
      <c r="D157" s="4" t="s">
        <v>367</v>
      </c>
      <c r="E157" s="5" t="s">
        <v>540</v>
      </c>
      <c r="F157" s="6">
        <v>2</v>
      </c>
      <c r="G157" s="190" t="s">
        <v>781</v>
      </c>
      <c r="H157" s="321"/>
      <c r="I157" s="322"/>
      <c r="J157" s="379"/>
      <c r="K157" s="351"/>
      <c r="L157" s="352"/>
      <c r="M157" s="592" t="s">
        <v>541</v>
      </c>
    </row>
    <row r="158" spans="1:13" ht="14.25" hidden="1" customHeight="1">
      <c r="A158" s="12">
        <v>16</v>
      </c>
      <c r="B158" s="8" t="s">
        <v>542</v>
      </c>
      <c r="C158" s="3" t="s">
        <v>1224</v>
      </c>
      <c r="D158" s="246"/>
      <c r="E158" s="5" t="s">
        <v>540</v>
      </c>
      <c r="F158" s="6">
        <v>2</v>
      </c>
      <c r="G158" s="190" t="s">
        <v>781</v>
      </c>
      <c r="H158" s="310"/>
      <c r="I158" s="19"/>
      <c r="J158" s="374"/>
      <c r="K158" s="343"/>
      <c r="L158" s="344"/>
      <c r="M158" s="602"/>
    </row>
    <row r="159" spans="1:13" ht="14.25" hidden="1" customHeight="1">
      <c r="A159" s="12">
        <v>2106</v>
      </c>
      <c r="B159" s="8" t="s">
        <v>543</v>
      </c>
      <c r="C159" s="3" t="s">
        <v>1299</v>
      </c>
      <c r="D159" s="4" t="s">
        <v>544</v>
      </c>
      <c r="E159" s="5" t="s">
        <v>540</v>
      </c>
      <c r="F159" s="6">
        <v>2</v>
      </c>
      <c r="G159" s="190" t="s">
        <v>781</v>
      </c>
      <c r="H159" s="171"/>
      <c r="I159" s="7"/>
      <c r="J159" s="375"/>
      <c r="K159" s="345"/>
      <c r="L159" s="346"/>
      <c r="M159" s="247" t="s">
        <v>545</v>
      </c>
    </row>
    <row r="160" spans="1:13" ht="14.25" hidden="1" customHeight="1">
      <c r="A160" s="12">
        <v>106</v>
      </c>
      <c r="B160" s="14" t="s">
        <v>546</v>
      </c>
      <c r="C160" s="3" t="s">
        <v>1299</v>
      </c>
      <c r="D160" s="264"/>
      <c r="E160" s="5" t="s">
        <v>540</v>
      </c>
      <c r="F160" s="6">
        <v>2</v>
      </c>
      <c r="G160" s="190" t="s">
        <v>781</v>
      </c>
      <c r="H160" s="171"/>
      <c r="I160" s="7"/>
      <c r="J160" s="375"/>
      <c r="K160" s="345"/>
      <c r="L160" s="346"/>
      <c r="M160" s="12" t="s">
        <v>547</v>
      </c>
    </row>
    <row r="161" spans="1:13" ht="14.25" hidden="1" customHeight="1">
      <c r="A161" s="12">
        <v>2102</v>
      </c>
      <c r="B161" s="8" t="s">
        <v>548</v>
      </c>
      <c r="C161" s="580" t="s">
        <v>1299</v>
      </c>
      <c r="D161" s="4" t="s">
        <v>704</v>
      </c>
      <c r="E161" s="5" t="s">
        <v>540</v>
      </c>
      <c r="F161" s="6">
        <v>2</v>
      </c>
      <c r="G161" s="190" t="s">
        <v>781</v>
      </c>
      <c r="H161" s="307"/>
      <c r="I161" s="11"/>
      <c r="J161" s="372"/>
      <c r="K161" s="339"/>
      <c r="L161" s="340"/>
      <c r="M161" s="582" t="s">
        <v>549</v>
      </c>
    </row>
    <row r="162" spans="1:13" ht="14.25" hidden="1" customHeight="1">
      <c r="A162" s="48">
        <v>2105</v>
      </c>
      <c r="B162" s="8" t="s">
        <v>550</v>
      </c>
      <c r="C162" s="581"/>
      <c r="D162" s="4" t="s">
        <v>704</v>
      </c>
      <c r="E162" s="5" t="s">
        <v>540</v>
      </c>
      <c r="F162" s="6">
        <v>2</v>
      </c>
      <c r="G162" s="190" t="s">
        <v>781</v>
      </c>
      <c r="H162" s="310"/>
      <c r="I162" s="19"/>
      <c r="J162" s="374"/>
      <c r="K162" s="343"/>
      <c r="L162" s="344"/>
      <c r="M162" s="583"/>
    </row>
    <row r="163" spans="1:13" ht="14.25" hidden="1" customHeight="1">
      <c r="A163" s="12">
        <v>105</v>
      </c>
      <c r="B163" s="8" t="s">
        <v>551</v>
      </c>
      <c r="C163" s="580" t="s">
        <v>1299</v>
      </c>
      <c r="D163" s="246"/>
      <c r="E163" s="5" t="s">
        <v>540</v>
      </c>
      <c r="F163" s="6">
        <v>2</v>
      </c>
      <c r="G163" s="190" t="s">
        <v>781</v>
      </c>
      <c r="H163" s="307"/>
      <c r="I163" s="11"/>
      <c r="J163" s="372"/>
      <c r="K163" s="339"/>
      <c r="L163" s="340"/>
      <c r="M163" s="582" t="s">
        <v>552</v>
      </c>
    </row>
    <row r="164" spans="1:13" ht="14.25" hidden="1" customHeight="1">
      <c r="A164" s="12">
        <v>104</v>
      </c>
      <c r="B164" s="8" t="s">
        <v>553</v>
      </c>
      <c r="C164" s="581"/>
      <c r="D164" s="246"/>
      <c r="E164" s="5" t="s">
        <v>540</v>
      </c>
      <c r="F164" s="6">
        <v>2</v>
      </c>
      <c r="G164" s="190" t="s">
        <v>781</v>
      </c>
      <c r="H164" s="310"/>
      <c r="I164" s="19"/>
      <c r="J164" s="374"/>
      <c r="K164" s="343"/>
      <c r="L164" s="344"/>
      <c r="M164" s="583"/>
    </row>
    <row r="165" spans="1:13" ht="14.25" hidden="1" customHeight="1">
      <c r="A165" s="12">
        <v>2018</v>
      </c>
      <c r="B165" s="14" t="s">
        <v>8</v>
      </c>
      <c r="C165" s="265"/>
      <c r="D165" s="266" t="s">
        <v>9</v>
      </c>
      <c r="E165" s="5" t="s">
        <v>540</v>
      </c>
      <c r="F165" s="6">
        <v>2</v>
      </c>
      <c r="G165" s="190" t="s">
        <v>781</v>
      </c>
      <c r="H165" s="310"/>
      <c r="I165" s="19"/>
      <c r="J165" s="374"/>
      <c r="K165" s="343"/>
      <c r="L165" s="344"/>
      <c r="M165" s="267"/>
    </row>
    <row r="166" spans="1:13" ht="14.25" hidden="1" customHeight="1">
      <c r="A166" s="12">
        <v>12</v>
      </c>
      <c r="B166" s="14" t="s">
        <v>651</v>
      </c>
      <c r="C166" s="265"/>
      <c r="D166" s="268" t="s">
        <v>652</v>
      </c>
      <c r="E166" s="5" t="s">
        <v>540</v>
      </c>
      <c r="F166" s="6">
        <v>2</v>
      </c>
      <c r="G166" s="190" t="s">
        <v>554</v>
      </c>
      <c r="H166" s="171"/>
      <c r="I166" s="7"/>
      <c r="J166" s="375"/>
      <c r="K166" s="345"/>
      <c r="L166" s="346"/>
      <c r="M166" s="269"/>
    </row>
    <row r="167" spans="1:13" ht="14.25" hidden="1" customHeight="1">
      <c r="A167" s="48">
        <v>2</v>
      </c>
      <c r="B167" s="117" t="s">
        <v>625</v>
      </c>
      <c r="C167" s="270"/>
      <c r="D167" s="271" t="s">
        <v>701</v>
      </c>
      <c r="E167" s="5" t="s">
        <v>540</v>
      </c>
      <c r="F167" s="6">
        <v>2</v>
      </c>
      <c r="G167" s="190" t="s">
        <v>554</v>
      </c>
      <c r="H167" s="171"/>
      <c r="I167" s="7"/>
      <c r="J167" s="375"/>
      <c r="K167" s="345"/>
      <c r="L167" s="346"/>
      <c r="M167" s="247"/>
    </row>
    <row r="168" spans="1:13" ht="14.25" hidden="1" customHeight="1">
      <c r="A168" s="12">
        <v>107</v>
      </c>
      <c r="B168" s="14" t="s">
        <v>412</v>
      </c>
      <c r="C168" s="265"/>
      <c r="D168" s="268" t="s">
        <v>413</v>
      </c>
      <c r="E168" s="5" t="s">
        <v>540</v>
      </c>
      <c r="F168" s="6">
        <v>2</v>
      </c>
      <c r="G168" s="190" t="s">
        <v>554</v>
      </c>
      <c r="H168" s="171"/>
      <c r="I168" s="7"/>
      <c r="J168" s="375"/>
      <c r="K168" s="345"/>
      <c r="L168" s="346"/>
      <c r="M168" s="247"/>
    </row>
    <row r="169" spans="1:13" ht="14.25" hidden="1" customHeight="1">
      <c r="A169" s="12">
        <v>100</v>
      </c>
      <c r="B169" s="9" t="s">
        <v>635</v>
      </c>
      <c r="C169" s="265"/>
      <c r="D169" s="272" t="s">
        <v>636</v>
      </c>
      <c r="E169" s="5" t="s">
        <v>540</v>
      </c>
      <c r="F169" s="6">
        <v>2</v>
      </c>
      <c r="G169" s="190" t="s">
        <v>554</v>
      </c>
      <c r="H169" s="171"/>
      <c r="I169" s="7"/>
      <c r="J169" s="375"/>
      <c r="K169" s="345"/>
      <c r="L169" s="346"/>
      <c r="M169" s="247"/>
    </row>
    <row r="170" spans="1:13">
      <c r="A170" s="12"/>
      <c r="B170" s="149" t="s">
        <v>555</v>
      </c>
      <c r="C170" s="386"/>
      <c r="D170" s="386"/>
      <c r="E170" s="386"/>
      <c r="F170" s="386"/>
      <c r="G170" s="490"/>
      <c r="H170" s="386"/>
      <c r="I170" s="386"/>
      <c r="J170" s="386"/>
      <c r="K170" s="386"/>
      <c r="L170" s="387"/>
      <c r="M170" s="247"/>
    </row>
    <row r="171" spans="1:13" ht="14.25" hidden="1" customHeight="1">
      <c r="A171" s="12">
        <v>2018</v>
      </c>
      <c r="B171" s="273" t="s">
        <v>556</v>
      </c>
      <c r="C171" s="265"/>
      <c r="D171" s="266" t="s">
        <v>9</v>
      </c>
      <c r="E171" s="5" t="s">
        <v>540</v>
      </c>
      <c r="F171" s="6">
        <v>2</v>
      </c>
      <c r="G171" s="190" t="s">
        <v>557</v>
      </c>
      <c r="H171" s="171"/>
      <c r="I171" s="7"/>
      <c r="J171" s="375"/>
      <c r="K171" s="345"/>
      <c r="L171" s="346"/>
      <c r="M171" s="274"/>
    </row>
    <row r="172" spans="1:13" ht="14.25" hidden="1" customHeight="1">
      <c r="A172" s="12">
        <v>106</v>
      </c>
      <c r="B172" s="273" t="s">
        <v>559</v>
      </c>
      <c r="C172" s="6" t="s">
        <v>1299</v>
      </c>
      <c r="D172" s="271"/>
      <c r="E172" s="5" t="s">
        <v>540</v>
      </c>
      <c r="F172" s="6">
        <v>1</v>
      </c>
      <c r="G172" s="190" t="s">
        <v>557</v>
      </c>
      <c r="H172" s="171"/>
      <c r="I172" s="7"/>
      <c r="J172" s="375"/>
      <c r="K172" s="345"/>
      <c r="L172" s="346"/>
      <c r="M172" s="247" t="s">
        <v>547</v>
      </c>
    </row>
    <row r="173" spans="1:13" ht="14.25" hidden="1" customHeight="1">
      <c r="A173" s="12">
        <v>2102</v>
      </c>
      <c r="B173" s="8" t="s">
        <v>548</v>
      </c>
      <c r="C173" s="589" t="s">
        <v>1299</v>
      </c>
      <c r="D173" s="4" t="s">
        <v>704</v>
      </c>
      <c r="E173" s="5" t="s">
        <v>540</v>
      </c>
      <c r="F173" s="6">
        <v>1</v>
      </c>
      <c r="G173" s="190" t="s">
        <v>557</v>
      </c>
      <c r="H173" s="307"/>
      <c r="I173" s="11"/>
      <c r="J173" s="372"/>
      <c r="K173" s="339"/>
      <c r="L173" s="340"/>
      <c r="M173" s="582" t="s">
        <v>549</v>
      </c>
    </row>
    <row r="174" spans="1:13" ht="14.25" hidden="1" customHeight="1">
      <c r="A174" s="48">
        <v>2105</v>
      </c>
      <c r="B174" s="8" t="s">
        <v>550</v>
      </c>
      <c r="C174" s="589"/>
      <c r="D174" s="4" t="s">
        <v>704</v>
      </c>
      <c r="E174" s="5" t="s">
        <v>540</v>
      </c>
      <c r="F174" s="6">
        <v>1</v>
      </c>
      <c r="G174" s="190" t="s">
        <v>557</v>
      </c>
      <c r="H174" s="310"/>
      <c r="I174" s="19"/>
      <c r="J174" s="374"/>
      <c r="K174" s="343"/>
      <c r="L174" s="344"/>
      <c r="M174" s="583"/>
    </row>
    <row r="175" spans="1:13" ht="14.25" hidden="1" customHeight="1">
      <c r="A175" s="12">
        <v>11</v>
      </c>
      <c r="B175" s="273" t="s">
        <v>663</v>
      </c>
      <c r="C175" s="6" t="s">
        <v>1299</v>
      </c>
      <c r="D175" s="4" t="s">
        <v>664</v>
      </c>
      <c r="E175" s="5" t="s">
        <v>540</v>
      </c>
      <c r="F175" s="6">
        <v>1</v>
      </c>
      <c r="G175" s="190" t="s">
        <v>557</v>
      </c>
      <c r="H175" s="171"/>
      <c r="I175" s="7"/>
      <c r="J175" s="375"/>
      <c r="K175" s="345"/>
      <c r="L175" s="346"/>
      <c r="M175" s="247" t="s">
        <v>560</v>
      </c>
    </row>
    <row r="176" spans="1:13" ht="14.25" hidden="1" customHeight="1">
      <c r="A176" s="12">
        <v>12</v>
      </c>
      <c r="B176" s="273" t="s">
        <v>651</v>
      </c>
      <c r="C176" s="265"/>
      <c r="D176" s="268" t="s">
        <v>652</v>
      </c>
      <c r="E176" s="5" t="s">
        <v>540</v>
      </c>
      <c r="F176" s="6">
        <v>1</v>
      </c>
      <c r="G176" s="190" t="s">
        <v>558</v>
      </c>
      <c r="H176" s="171"/>
      <c r="I176" s="7"/>
      <c r="J176" s="375"/>
      <c r="K176" s="345"/>
      <c r="L176" s="346"/>
      <c r="M176" s="247"/>
    </row>
    <row r="177" spans="1:13" ht="14.25" hidden="1" customHeight="1">
      <c r="A177" s="55">
        <v>2</v>
      </c>
      <c r="B177" s="275" t="s">
        <v>625</v>
      </c>
      <c r="C177" s="270"/>
      <c r="D177" s="271" t="s">
        <v>701</v>
      </c>
      <c r="E177" s="5" t="s">
        <v>540</v>
      </c>
      <c r="F177" s="6">
        <v>1</v>
      </c>
      <c r="G177" s="190" t="s">
        <v>558</v>
      </c>
      <c r="H177" s="171"/>
      <c r="I177" s="7"/>
      <c r="J177" s="375"/>
      <c r="K177" s="345"/>
      <c r="L177" s="346"/>
      <c r="M177" s="247"/>
    </row>
    <row r="178" spans="1:13" ht="14.25" hidden="1" customHeight="1">
      <c r="A178" s="73">
        <v>107</v>
      </c>
      <c r="B178" s="9" t="s">
        <v>412</v>
      </c>
      <c r="C178" s="265"/>
      <c r="D178" s="268" t="s">
        <v>413</v>
      </c>
      <c r="E178" s="5" t="s">
        <v>540</v>
      </c>
      <c r="F178" s="6">
        <v>1</v>
      </c>
      <c r="G178" s="190" t="s">
        <v>558</v>
      </c>
      <c r="H178" s="171"/>
      <c r="I178" s="7"/>
      <c r="J178" s="375"/>
      <c r="K178" s="345"/>
      <c r="L178" s="346"/>
      <c r="M178" s="247"/>
    </row>
    <row r="179" spans="1:13" ht="14.25" hidden="1" customHeight="1">
      <c r="A179" s="12">
        <v>100</v>
      </c>
      <c r="B179" s="273" t="s">
        <v>635</v>
      </c>
      <c r="C179" s="265"/>
      <c r="D179" s="272" t="s">
        <v>636</v>
      </c>
      <c r="E179" s="5" t="s">
        <v>540</v>
      </c>
      <c r="F179" s="6">
        <v>1</v>
      </c>
      <c r="G179" s="190" t="s">
        <v>558</v>
      </c>
      <c r="H179" s="171"/>
      <c r="I179" s="7"/>
      <c r="J179" s="375"/>
      <c r="K179" s="345"/>
      <c r="L179" s="346"/>
      <c r="M179" s="247"/>
    </row>
    <row r="180" spans="1:13">
      <c r="A180" s="12"/>
      <c r="B180" s="149" t="s">
        <v>561</v>
      </c>
      <c r="C180" s="386"/>
      <c r="D180" s="386"/>
      <c r="E180" s="386"/>
      <c r="F180" s="386"/>
      <c r="G180" s="490"/>
      <c r="H180" s="386"/>
      <c r="I180" s="386"/>
      <c r="J180" s="386"/>
      <c r="K180" s="386"/>
      <c r="L180" s="387"/>
      <c r="M180" s="244"/>
    </row>
    <row r="181" spans="1:13" ht="14.25" hidden="1" customHeight="1">
      <c r="A181" s="12">
        <v>5006</v>
      </c>
      <c r="B181" s="8" t="s">
        <v>562</v>
      </c>
      <c r="C181" s="150"/>
      <c r="D181" s="246" t="s">
        <v>563</v>
      </c>
      <c r="E181" s="5" t="s">
        <v>540</v>
      </c>
      <c r="F181" s="6">
        <v>1</v>
      </c>
      <c r="G181" s="190" t="s">
        <v>564</v>
      </c>
      <c r="H181" s="171"/>
      <c r="I181" s="7"/>
      <c r="J181" s="375"/>
      <c r="K181" s="345"/>
      <c r="L181" s="346"/>
      <c r="M181" s="247"/>
    </row>
    <row r="182" spans="1:13" ht="14.25" hidden="1" customHeight="1">
      <c r="A182" s="12">
        <v>5009</v>
      </c>
      <c r="B182" s="8" t="s">
        <v>565</v>
      </c>
      <c r="C182" s="150"/>
      <c r="D182" s="24"/>
      <c r="E182" s="5" t="s">
        <v>540</v>
      </c>
      <c r="F182" s="6">
        <v>1</v>
      </c>
      <c r="G182" s="190" t="s">
        <v>564</v>
      </c>
      <c r="H182" s="171"/>
      <c r="I182" s="7"/>
      <c r="J182" s="375"/>
      <c r="K182" s="345"/>
      <c r="L182" s="346"/>
      <c r="M182" s="247"/>
    </row>
    <row r="183" spans="1:13" ht="14.25" hidden="1" customHeight="1">
      <c r="A183" s="12">
        <v>5162</v>
      </c>
      <c r="B183" s="15" t="s">
        <v>566</v>
      </c>
      <c r="C183" s="150"/>
      <c r="D183" s="24" t="s">
        <v>563</v>
      </c>
      <c r="E183" s="5" t="s">
        <v>540</v>
      </c>
      <c r="F183" s="6">
        <v>1</v>
      </c>
      <c r="G183" s="190" t="s">
        <v>564</v>
      </c>
      <c r="H183" s="171"/>
      <c r="I183" s="7"/>
      <c r="J183" s="375"/>
      <c r="K183" s="345"/>
      <c r="L183" s="346"/>
      <c r="M183" s="247"/>
    </row>
    <row r="184" spans="1:13" ht="14.25" hidden="1" customHeight="1">
      <c r="A184" s="12">
        <v>5157</v>
      </c>
      <c r="B184" s="15" t="s">
        <v>105</v>
      </c>
      <c r="C184" s="208"/>
      <c r="D184" s="4" t="s">
        <v>106</v>
      </c>
      <c r="E184" s="5" t="s">
        <v>540</v>
      </c>
      <c r="F184" s="6">
        <v>1</v>
      </c>
      <c r="G184" s="190" t="s">
        <v>567</v>
      </c>
      <c r="H184" s="171"/>
      <c r="I184" s="7"/>
      <c r="J184" s="375"/>
      <c r="K184" s="345"/>
      <c r="L184" s="346"/>
      <c r="M184" s="276"/>
    </row>
    <row r="185" spans="1:13" ht="14.25" hidden="1" customHeight="1">
      <c r="A185" s="48">
        <v>5163</v>
      </c>
      <c r="B185" s="15" t="s">
        <v>568</v>
      </c>
      <c r="C185" s="590" t="s">
        <v>1299</v>
      </c>
      <c r="D185" s="4" t="s">
        <v>104</v>
      </c>
      <c r="E185" s="5" t="s">
        <v>540</v>
      </c>
      <c r="F185" s="6">
        <v>1</v>
      </c>
      <c r="G185" s="190" t="s">
        <v>675</v>
      </c>
      <c r="H185" s="307"/>
      <c r="I185" s="11"/>
      <c r="J185" s="372"/>
      <c r="K185" s="339"/>
      <c r="L185" s="340"/>
      <c r="M185" s="592" t="s">
        <v>569</v>
      </c>
    </row>
    <row r="186" spans="1:13" ht="14.25" hidden="1" customHeight="1">
      <c r="A186" s="12">
        <v>5014</v>
      </c>
      <c r="B186" s="15" t="s">
        <v>570</v>
      </c>
      <c r="C186" s="591"/>
      <c r="D186" s="17" t="s">
        <v>571</v>
      </c>
      <c r="E186" s="5" t="s">
        <v>540</v>
      </c>
      <c r="F186" s="6">
        <v>1</v>
      </c>
      <c r="G186" s="190" t="s">
        <v>675</v>
      </c>
      <c r="H186" s="308"/>
      <c r="I186" s="309"/>
      <c r="K186" s="341"/>
      <c r="L186" s="342"/>
      <c r="M186" s="593"/>
    </row>
    <row r="187" spans="1:13" ht="24" hidden="1" customHeight="1">
      <c r="A187" s="12">
        <v>5017</v>
      </c>
      <c r="B187" s="15" t="s">
        <v>572</v>
      </c>
      <c r="C187" s="226" t="s">
        <v>573</v>
      </c>
      <c r="D187" s="24" t="s">
        <v>574</v>
      </c>
      <c r="E187" s="5" t="s">
        <v>540</v>
      </c>
      <c r="F187" s="6">
        <v>1</v>
      </c>
      <c r="G187" s="190" t="s">
        <v>675</v>
      </c>
      <c r="H187" s="308"/>
      <c r="I187" s="309"/>
      <c r="K187" s="341"/>
      <c r="L187" s="342"/>
      <c r="M187" s="593"/>
    </row>
    <row r="188" spans="1:13">
      <c r="A188" s="12"/>
      <c r="B188" s="149" t="s">
        <v>575</v>
      </c>
      <c r="C188" s="386"/>
      <c r="D188" s="386"/>
      <c r="E188" s="386"/>
      <c r="F188" s="386"/>
      <c r="G188" s="490"/>
      <c r="H188" s="386"/>
      <c r="I188" s="386"/>
      <c r="J188" s="386"/>
      <c r="K188" s="386"/>
      <c r="L188" s="387"/>
      <c r="M188" s="244"/>
    </row>
    <row r="189" spans="1:13" ht="14.25" hidden="1" customHeight="1">
      <c r="A189" s="277">
        <v>154</v>
      </c>
      <c r="B189" s="15" t="s">
        <v>576</v>
      </c>
      <c r="C189" s="195"/>
      <c r="D189" s="594" t="s">
        <v>448</v>
      </c>
      <c r="E189" s="5" t="s">
        <v>540</v>
      </c>
      <c r="F189" s="6">
        <v>5</v>
      </c>
      <c r="G189" s="190" t="s">
        <v>577</v>
      </c>
      <c r="H189" s="171"/>
      <c r="I189" s="7"/>
      <c r="J189" s="375"/>
      <c r="K189" s="345"/>
      <c r="L189" s="346"/>
      <c r="M189" s="247"/>
    </row>
    <row r="190" spans="1:13" ht="36" hidden="1" customHeight="1">
      <c r="A190" s="277">
        <v>156</v>
      </c>
      <c r="B190" s="15" t="s">
        <v>578</v>
      </c>
      <c r="C190" s="6" t="s">
        <v>1299</v>
      </c>
      <c r="D190" s="595"/>
      <c r="E190" s="5" t="s">
        <v>540</v>
      </c>
      <c r="F190" s="6">
        <v>5</v>
      </c>
      <c r="G190" s="190" t="s">
        <v>579</v>
      </c>
      <c r="H190" s="171"/>
      <c r="I190" s="7"/>
      <c r="J190" s="375"/>
      <c r="K190" s="345"/>
      <c r="L190" s="346"/>
      <c r="M190" s="235" t="s">
        <v>580</v>
      </c>
    </row>
    <row r="191" spans="1:13" ht="24" hidden="1" customHeight="1">
      <c r="A191" s="277">
        <v>155</v>
      </c>
      <c r="B191" s="15" t="s">
        <v>581</v>
      </c>
      <c r="C191" s="6" t="s">
        <v>1299</v>
      </c>
      <c r="D191" s="596"/>
      <c r="E191" s="5" t="s">
        <v>540</v>
      </c>
      <c r="F191" s="6">
        <v>5</v>
      </c>
      <c r="G191" s="190" t="s">
        <v>582</v>
      </c>
      <c r="H191" s="171"/>
      <c r="I191" s="7"/>
      <c r="J191" s="375"/>
      <c r="K191" s="345"/>
      <c r="L191" s="346"/>
      <c r="M191" s="235" t="s">
        <v>583</v>
      </c>
    </row>
    <row r="192" spans="1:13">
      <c r="A192" s="12"/>
      <c r="B192" s="149" t="s">
        <v>584</v>
      </c>
      <c r="C192" s="386"/>
      <c r="D192" s="386"/>
      <c r="E192" s="386"/>
      <c r="F192" s="386"/>
      <c r="G192" s="490"/>
      <c r="H192" s="386"/>
      <c r="I192" s="386"/>
      <c r="J192" s="386"/>
      <c r="K192" s="386"/>
      <c r="L192" s="387"/>
      <c r="M192" s="244"/>
    </row>
    <row r="193" spans="1:13">
      <c r="A193" s="12"/>
      <c r="B193" s="149" t="s">
        <v>585</v>
      </c>
      <c r="C193" s="386"/>
      <c r="D193" s="386"/>
      <c r="E193" s="386"/>
      <c r="F193" s="386"/>
      <c r="G193" s="490"/>
      <c r="H193" s="386"/>
      <c r="I193" s="386"/>
      <c r="J193" s="386"/>
      <c r="K193" s="386"/>
      <c r="L193" s="387"/>
      <c r="M193" s="244"/>
    </row>
    <row r="194" spans="1:13">
      <c r="A194" s="12"/>
      <c r="B194" s="149" t="s">
        <v>586</v>
      </c>
      <c r="C194" s="386"/>
      <c r="D194" s="386"/>
      <c r="E194" s="386"/>
      <c r="F194" s="386"/>
      <c r="G194" s="490"/>
      <c r="H194" s="386"/>
      <c r="I194" s="386"/>
      <c r="J194" s="386"/>
      <c r="K194" s="386"/>
      <c r="L194" s="387"/>
      <c r="M194" s="244"/>
    </row>
    <row r="195" spans="1:13" ht="14.25" hidden="1" customHeight="1">
      <c r="A195" s="73"/>
      <c r="B195" s="136" t="s">
        <v>587</v>
      </c>
      <c r="C195" s="137"/>
      <c r="D195" s="137"/>
      <c r="E195" s="136"/>
      <c r="F195" s="138"/>
      <c r="G195" s="362"/>
      <c r="H195" s="306"/>
      <c r="I195" s="139"/>
      <c r="J195" s="371"/>
      <c r="K195" s="337"/>
      <c r="L195" s="338"/>
      <c r="M195" s="244"/>
    </row>
    <row r="196" spans="1:13" ht="24" hidden="1" customHeight="1">
      <c r="A196" s="278"/>
      <c r="B196" s="23" t="s">
        <v>459</v>
      </c>
      <c r="C196" s="279"/>
      <c r="D196" s="280"/>
      <c r="E196" s="281"/>
      <c r="F196" s="282"/>
      <c r="G196" s="363"/>
      <c r="H196" s="323"/>
      <c r="I196" s="283"/>
      <c r="J196" s="380"/>
      <c r="K196" s="353"/>
      <c r="L196" s="354"/>
      <c r="M196" s="284"/>
    </row>
    <row r="197" spans="1:13" ht="24" hidden="1" customHeight="1">
      <c r="A197" s="55"/>
      <c r="B197" s="285" t="s">
        <v>460</v>
      </c>
      <c r="C197" s="261"/>
      <c r="D197" s="286" t="s">
        <v>461</v>
      </c>
      <c r="E197" s="55" t="s">
        <v>687</v>
      </c>
      <c r="F197" s="25">
        <v>1</v>
      </c>
      <c r="G197" s="56" t="s">
        <v>675</v>
      </c>
      <c r="H197" s="69"/>
      <c r="I197" s="26"/>
      <c r="J197" s="368"/>
      <c r="K197" s="335"/>
      <c r="L197" s="336"/>
      <c r="M197" s="52" t="s">
        <v>588</v>
      </c>
    </row>
    <row r="198" spans="1:13" ht="14.25" hidden="1" customHeight="1">
      <c r="A198" s="287"/>
      <c r="B198" s="285" t="s">
        <v>1251</v>
      </c>
      <c r="C198" s="261"/>
      <c r="D198" s="286" t="s">
        <v>589</v>
      </c>
      <c r="E198" s="55" t="s">
        <v>687</v>
      </c>
      <c r="F198" s="25">
        <v>1</v>
      </c>
      <c r="G198" s="56" t="s">
        <v>675</v>
      </c>
      <c r="H198" s="69"/>
      <c r="I198" s="26"/>
      <c r="J198" s="368"/>
      <c r="K198" s="335"/>
      <c r="L198" s="336"/>
      <c r="M198" s="288"/>
    </row>
    <row r="199" spans="1:13" ht="14.25" hidden="1" customHeight="1">
      <c r="A199" s="73"/>
      <c r="B199" s="136" t="s">
        <v>590</v>
      </c>
      <c r="C199" s="137"/>
      <c r="D199" s="137"/>
      <c r="E199" s="136"/>
      <c r="F199" s="138"/>
      <c r="G199" s="362"/>
      <c r="H199" s="306"/>
      <c r="I199" s="139"/>
      <c r="J199" s="371"/>
      <c r="K199" s="337"/>
      <c r="L199" s="338"/>
      <c r="M199" s="244"/>
    </row>
    <row r="200" spans="1:13" ht="14.25" hidden="1" customHeight="1">
      <c r="A200" s="287"/>
      <c r="B200" s="23" t="s">
        <v>1253</v>
      </c>
      <c r="C200" s="584" t="s">
        <v>1299</v>
      </c>
      <c r="D200" s="24" t="s">
        <v>591</v>
      </c>
      <c r="E200" s="55" t="s">
        <v>687</v>
      </c>
      <c r="F200" s="25">
        <v>2</v>
      </c>
      <c r="G200" s="56" t="s">
        <v>1255</v>
      </c>
      <c r="H200" s="319"/>
      <c r="I200" s="65"/>
      <c r="J200" s="377"/>
      <c r="K200" s="347"/>
      <c r="L200" s="348"/>
      <c r="M200" s="586" t="s">
        <v>592</v>
      </c>
    </row>
    <row r="201" spans="1:13" ht="24" hidden="1" customHeight="1">
      <c r="A201" s="287"/>
      <c r="B201" s="23" t="s">
        <v>1257</v>
      </c>
      <c r="C201" s="585"/>
      <c r="D201" s="24" t="s">
        <v>593</v>
      </c>
      <c r="E201" s="55" t="s">
        <v>687</v>
      </c>
      <c r="F201" s="25">
        <v>2</v>
      </c>
      <c r="G201" s="56" t="s">
        <v>471</v>
      </c>
      <c r="H201" s="324"/>
      <c r="I201" s="79"/>
      <c r="J201" s="381"/>
      <c r="K201" s="355"/>
      <c r="L201" s="356"/>
      <c r="M201" s="587"/>
    </row>
    <row r="202" spans="1:13" ht="24" hidden="1" customHeight="1">
      <c r="A202" s="287"/>
      <c r="B202" s="53" t="s">
        <v>1259</v>
      </c>
      <c r="C202" s="63" t="s">
        <v>594</v>
      </c>
      <c r="D202" s="58" t="s">
        <v>595</v>
      </c>
      <c r="E202" s="55" t="s">
        <v>687</v>
      </c>
      <c r="F202" s="25">
        <v>4</v>
      </c>
      <c r="G202" s="56" t="s">
        <v>1261</v>
      </c>
      <c r="H202" s="320"/>
      <c r="I202" s="160"/>
      <c r="J202" s="378"/>
      <c r="K202" s="349"/>
      <c r="L202" s="350"/>
      <c r="M202" s="588"/>
    </row>
    <row r="203" spans="1:13">
      <c r="A203" s="12"/>
      <c r="B203" s="149" t="s">
        <v>596</v>
      </c>
      <c r="C203" s="386"/>
      <c r="D203" s="386"/>
      <c r="E203" s="386"/>
      <c r="F203" s="386"/>
      <c r="G203" s="490"/>
      <c r="H203" s="386"/>
      <c r="I203" s="386"/>
      <c r="J203" s="386"/>
      <c r="K203" s="386"/>
      <c r="L203" s="387"/>
      <c r="M203" s="289"/>
    </row>
    <row r="204" spans="1:13" ht="14.25" hidden="1" customHeight="1">
      <c r="A204" s="73"/>
      <c r="B204" s="136" t="s">
        <v>587</v>
      </c>
      <c r="C204" s="137"/>
      <c r="D204" s="137"/>
      <c r="E204" s="136"/>
      <c r="F204" s="138"/>
      <c r="G204" s="362"/>
      <c r="H204" s="306"/>
      <c r="I204" s="139"/>
      <c r="J204" s="371"/>
      <c r="K204" s="337"/>
      <c r="L204" s="338"/>
      <c r="M204" s="244"/>
    </row>
    <row r="205" spans="1:13" ht="24" hidden="1" customHeight="1">
      <c r="A205" s="278"/>
      <c r="B205" s="23" t="s">
        <v>459</v>
      </c>
      <c r="C205" s="261"/>
      <c r="D205" s="24"/>
      <c r="E205" s="55" t="s">
        <v>687</v>
      </c>
      <c r="F205" s="25">
        <v>1</v>
      </c>
      <c r="G205" s="56" t="s">
        <v>675</v>
      </c>
      <c r="H205" s="69"/>
      <c r="I205" s="26"/>
      <c r="J205" s="368"/>
      <c r="K205" s="335"/>
      <c r="L205" s="336"/>
      <c r="M205" s="284"/>
    </row>
    <row r="206" spans="1:13" ht="24" hidden="1" customHeight="1">
      <c r="A206" s="55"/>
      <c r="B206" s="285" t="s">
        <v>460</v>
      </c>
      <c r="C206" s="261" t="s">
        <v>1299</v>
      </c>
      <c r="D206" s="286" t="s">
        <v>461</v>
      </c>
      <c r="E206" s="55" t="s">
        <v>687</v>
      </c>
      <c r="F206" s="25">
        <v>1</v>
      </c>
      <c r="G206" s="56" t="s">
        <v>675</v>
      </c>
      <c r="H206" s="69"/>
      <c r="I206" s="26"/>
      <c r="J206" s="368"/>
      <c r="K206" s="335"/>
      <c r="L206" s="336"/>
      <c r="M206" s="290" t="s">
        <v>597</v>
      </c>
    </row>
    <row r="207" spans="1:13" ht="24" hidden="1" customHeight="1">
      <c r="A207" s="55"/>
      <c r="B207" s="285" t="s">
        <v>463</v>
      </c>
      <c r="C207" s="261" t="s">
        <v>1299</v>
      </c>
      <c r="D207" s="286" t="s">
        <v>464</v>
      </c>
      <c r="E207" s="55" t="s">
        <v>687</v>
      </c>
      <c r="F207" s="25">
        <v>1</v>
      </c>
      <c r="G207" s="56" t="s">
        <v>675</v>
      </c>
      <c r="H207" s="69"/>
      <c r="I207" s="26"/>
      <c r="J207" s="368"/>
      <c r="K207" s="335"/>
      <c r="L207" s="336"/>
      <c r="M207" s="290" t="s">
        <v>465</v>
      </c>
    </row>
    <row r="208" spans="1:13" ht="14.25" hidden="1" customHeight="1">
      <c r="A208" s="55"/>
      <c r="B208" s="53" t="s">
        <v>466</v>
      </c>
      <c r="C208" s="261" t="s">
        <v>1299</v>
      </c>
      <c r="D208" s="270" t="s">
        <v>467</v>
      </c>
      <c r="E208" s="55" t="s">
        <v>687</v>
      </c>
      <c r="F208" s="25">
        <v>1</v>
      </c>
      <c r="G208" s="56" t="s">
        <v>675</v>
      </c>
      <c r="H208" s="69"/>
      <c r="I208" s="26"/>
      <c r="J208" s="368"/>
      <c r="K208" s="335"/>
      <c r="L208" s="336"/>
      <c r="M208" s="242" t="s">
        <v>465</v>
      </c>
    </row>
    <row r="209" spans="1:16" ht="14.25" hidden="1" customHeight="1">
      <c r="A209" s="73"/>
      <c r="B209" s="136" t="s">
        <v>590</v>
      </c>
      <c r="C209" s="137"/>
      <c r="D209" s="137"/>
      <c r="E209" s="136"/>
      <c r="F209" s="138"/>
      <c r="G209" s="362"/>
      <c r="H209" s="306"/>
      <c r="I209" s="139"/>
      <c r="J209" s="371"/>
      <c r="K209" s="337"/>
      <c r="L209" s="338"/>
      <c r="M209" s="291"/>
    </row>
    <row r="210" spans="1:16" ht="36" hidden="1" customHeight="1">
      <c r="A210" s="287"/>
      <c r="B210" s="253" t="s">
        <v>473</v>
      </c>
      <c r="C210" s="25" t="s">
        <v>1299</v>
      </c>
      <c r="D210" s="163" t="s">
        <v>474</v>
      </c>
      <c r="E210" s="55" t="s">
        <v>687</v>
      </c>
      <c r="F210" s="25">
        <v>2</v>
      </c>
      <c r="G210" s="56" t="s">
        <v>475</v>
      </c>
      <c r="H210" s="69"/>
      <c r="I210" s="26"/>
      <c r="J210" s="368"/>
      <c r="K210" s="335"/>
      <c r="L210" s="336"/>
      <c r="M210" s="242" t="s">
        <v>476</v>
      </c>
    </row>
    <row r="211" spans="1:16">
      <c r="A211" s="12"/>
      <c r="B211" s="149" t="s">
        <v>598</v>
      </c>
      <c r="C211" s="386"/>
      <c r="D211" s="386"/>
      <c r="E211" s="386"/>
      <c r="F211" s="386"/>
      <c r="G211" s="490"/>
      <c r="H211" s="386"/>
      <c r="I211" s="386"/>
      <c r="J211" s="386"/>
      <c r="K211" s="386"/>
      <c r="L211" s="387"/>
      <c r="M211" s="244"/>
    </row>
    <row r="212" spans="1:16" ht="14.25" hidden="1" customHeight="1">
      <c r="A212" s="12">
        <v>3051</v>
      </c>
      <c r="B212" s="8" t="s">
        <v>1276</v>
      </c>
      <c r="C212" s="150"/>
      <c r="D212" s="4" t="s">
        <v>1277</v>
      </c>
      <c r="E212" s="5" t="s">
        <v>974</v>
      </c>
      <c r="F212" s="6">
        <v>1</v>
      </c>
      <c r="G212" s="190" t="s">
        <v>1343</v>
      </c>
      <c r="H212" s="171"/>
      <c r="I212" s="7"/>
      <c r="J212" s="375"/>
      <c r="K212" s="345"/>
      <c r="L212" s="346"/>
      <c r="M212" s="247"/>
    </row>
    <row r="213" spans="1:16" ht="14.25" hidden="1" customHeight="1">
      <c r="A213" s="12">
        <v>3050</v>
      </c>
      <c r="B213" s="8" t="s">
        <v>1279</v>
      </c>
      <c r="C213" s="150"/>
      <c r="D213" s="17" t="s">
        <v>1277</v>
      </c>
      <c r="E213" s="5" t="s">
        <v>974</v>
      </c>
      <c r="F213" s="6">
        <v>1</v>
      </c>
      <c r="G213" s="190" t="s">
        <v>1343</v>
      </c>
      <c r="H213" s="171"/>
      <c r="I213" s="7"/>
      <c r="J213" s="375"/>
      <c r="K213" s="345"/>
      <c r="L213" s="346"/>
      <c r="M213" s="247"/>
    </row>
    <row r="214" spans="1:16" ht="14.25" hidden="1" customHeight="1">
      <c r="A214" s="12">
        <v>3052</v>
      </c>
      <c r="B214" s="15" t="s">
        <v>599</v>
      </c>
      <c r="C214" s="208"/>
      <c r="D214" s="17" t="s">
        <v>1277</v>
      </c>
      <c r="E214" s="5" t="s">
        <v>974</v>
      </c>
      <c r="F214" s="6">
        <v>1</v>
      </c>
      <c r="G214" s="190" t="s">
        <v>1343</v>
      </c>
      <c r="H214" s="171"/>
      <c r="I214" s="7"/>
      <c r="J214" s="375"/>
      <c r="K214" s="345"/>
      <c r="L214" s="346"/>
      <c r="M214" s="247"/>
    </row>
    <row r="215" spans="1:16" ht="14.25" hidden="1" customHeight="1">
      <c r="A215" s="12">
        <v>3054</v>
      </c>
      <c r="B215" s="8" t="s">
        <v>600</v>
      </c>
      <c r="C215" s="3"/>
      <c r="D215" s="4" t="s">
        <v>1277</v>
      </c>
      <c r="E215" s="5" t="s">
        <v>974</v>
      </c>
      <c r="F215" s="6">
        <v>1</v>
      </c>
      <c r="G215" s="190" t="s">
        <v>1278</v>
      </c>
      <c r="H215" s="171"/>
      <c r="I215" s="7"/>
      <c r="J215" s="375"/>
      <c r="K215" s="345"/>
      <c r="L215" s="346"/>
      <c r="M215" s="247"/>
    </row>
    <row r="216" spans="1:16">
      <c r="A216" s="12"/>
      <c r="B216" s="149" t="s">
        <v>601</v>
      </c>
      <c r="C216" s="386"/>
      <c r="D216" s="386"/>
      <c r="E216" s="386"/>
      <c r="F216" s="386"/>
      <c r="G216" s="490"/>
      <c r="H216" s="386"/>
      <c r="I216" s="386"/>
      <c r="J216" s="386"/>
      <c r="K216" s="386"/>
      <c r="L216" s="387"/>
      <c r="M216" s="247"/>
    </row>
    <row r="217" spans="1:16" ht="24" hidden="1" customHeight="1">
      <c r="A217" s="12">
        <v>3112</v>
      </c>
      <c r="B217" s="15" t="s">
        <v>602</v>
      </c>
      <c r="C217" s="152" t="s">
        <v>1299</v>
      </c>
      <c r="D217" s="143" t="s">
        <v>603</v>
      </c>
      <c r="E217" s="5" t="s">
        <v>656</v>
      </c>
      <c r="F217" s="6">
        <v>3</v>
      </c>
      <c r="G217" s="190" t="s">
        <v>604</v>
      </c>
      <c r="H217" s="171"/>
      <c r="I217" s="7"/>
      <c r="J217" s="375"/>
      <c r="K217" s="345"/>
      <c r="L217" s="346"/>
      <c r="M217" s="235" t="s">
        <v>605</v>
      </c>
    </row>
    <row r="218" spans="1:16" ht="24" hidden="1" customHeight="1">
      <c r="A218" s="12">
        <v>3113</v>
      </c>
      <c r="B218" s="15" t="s">
        <v>606</v>
      </c>
      <c r="C218" s="152" t="s">
        <v>1299</v>
      </c>
      <c r="D218" s="143" t="s">
        <v>603</v>
      </c>
      <c r="E218" s="5" t="s">
        <v>656</v>
      </c>
      <c r="F218" s="6">
        <v>1</v>
      </c>
      <c r="G218" s="190" t="s">
        <v>607</v>
      </c>
      <c r="H218" s="171"/>
      <c r="I218" s="7"/>
      <c r="J218" s="375"/>
      <c r="K218" s="345"/>
      <c r="L218" s="346"/>
      <c r="M218" s="235" t="s">
        <v>608</v>
      </c>
    </row>
    <row r="219" spans="1:16" ht="15.75" thickBot="1">
      <c r="A219" s="292"/>
      <c r="B219" s="403" t="s">
        <v>609</v>
      </c>
      <c r="C219" s="404"/>
      <c r="D219" s="404"/>
      <c r="E219" s="404"/>
      <c r="F219" s="404"/>
      <c r="G219" s="492"/>
      <c r="H219" s="404"/>
      <c r="I219" s="404"/>
      <c r="J219" s="404"/>
      <c r="K219" s="404"/>
      <c r="L219" s="405"/>
      <c r="M219" s="293"/>
    </row>
    <row r="220" spans="1:16" ht="15.75" hidden="1" customHeight="1" thickTop="1" thickBot="1">
      <c r="A220" s="294">
        <v>3000</v>
      </c>
      <c r="B220" s="295" t="s">
        <v>1282</v>
      </c>
      <c r="C220" s="296"/>
      <c r="D220" s="297" t="s">
        <v>1217</v>
      </c>
      <c r="E220" s="298" t="s">
        <v>656</v>
      </c>
      <c r="F220" s="299"/>
      <c r="G220" s="364"/>
      <c r="H220" s="325"/>
      <c r="I220" s="300"/>
      <c r="J220" s="382"/>
      <c r="K220" s="357"/>
      <c r="L220" s="358"/>
      <c r="M220" s="301"/>
    </row>
    <row r="221" spans="1:16" ht="15.75" hidden="1" customHeight="1" thickTop="1" thickBot="1">
      <c r="A221" s="294">
        <v>3000</v>
      </c>
      <c r="B221" s="295" t="s">
        <v>1282</v>
      </c>
      <c r="C221" s="296"/>
      <c r="D221" s="297" t="s">
        <v>1217</v>
      </c>
      <c r="E221" s="298" t="s">
        <v>656</v>
      </c>
      <c r="F221" s="299"/>
      <c r="G221" s="364"/>
      <c r="H221" s="325"/>
      <c r="I221" s="300"/>
      <c r="J221" s="382"/>
      <c r="K221" s="357"/>
      <c r="L221" s="358"/>
      <c r="M221" s="302"/>
    </row>
    <row r="222" spans="1:16" ht="16.5" thickTop="1" thickBot="1">
      <c r="A222" s="20"/>
      <c r="B222" s="406"/>
      <c r="C222" s="406"/>
      <c r="D222" s="406"/>
      <c r="E222" s="406"/>
      <c r="F222" s="406"/>
      <c r="G222" s="407"/>
      <c r="H222" s="406"/>
      <c r="I222" s="406"/>
      <c r="J222" s="408"/>
      <c r="K222" s="409"/>
      <c r="L222" s="409"/>
      <c r="M222" s="410"/>
      <c r="N222" s="411"/>
      <c r="O222" s="411"/>
      <c r="P222" s="411"/>
    </row>
    <row r="223" spans="1:16" ht="15.75" thickBot="1">
      <c r="A223" s="20"/>
      <c r="B223" s="406"/>
      <c r="C223" s="406"/>
      <c r="D223" s="406"/>
      <c r="E223" s="406"/>
      <c r="F223" s="406"/>
      <c r="G223" s="407"/>
      <c r="H223" s="406"/>
      <c r="I223" s="406"/>
      <c r="J223" s="597" t="s">
        <v>339</v>
      </c>
      <c r="K223" s="598"/>
      <c r="L223" s="423">
        <f>SUM(L8:L221)</f>
        <v>0</v>
      </c>
      <c r="M223" s="410"/>
      <c r="N223" s="411"/>
      <c r="O223" s="411"/>
      <c r="P223" s="411"/>
    </row>
    <row r="224" spans="1:16">
      <c r="A224" s="20"/>
      <c r="B224" s="406"/>
      <c r="C224" s="406"/>
      <c r="D224" s="406"/>
      <c r="E224" s="406"/>
      <c r="F224" s="406"/>
      <c r="G224" s="407"/>
      <c r="H224" s="406"/>
      <c r="I224" s="406"/>
      <c r="J224" s="408"/>
      <c r="K224" s="409"/>
      <c r="L224" s="409"/>
      <c r="M224" s="410"/>
      <c r="N224" s="411"/>
      <c r="O224" s="411"/>
      <c r="P224" s="411"/>
    </row>
    <row r="225" spans="1:16">
      <c r="A225" s="20"/>
      <c r="B225" s="406"/>
      <c r="C225" s="406"/>
      <c r="D225" s="406"/>
      <c r="E225" s="406"/>
      <c r="F225" s="406"/>
      <c r="G225" s="407"/>
      <c r="H225" s="406"/>
      <c r="I225" s="406"/>
      <c r="J225" s="408"/>
      <c r="K225" s="409"/>
      <c r="L225" s="409"/>
      <c r="M225" s="410"/>
      <c r="N225" s="411"/>
      <c r="O225" s="411"/>
      <c r="P225" s="411"/>
    </row>
    <row r="226" spans="1:16">
      <c r="A226" s="20"/>
      <c r="B226" s="406"/>
      <c r="C226" s="406"/>
      <c r="D226" s="406"/>
      <c r="E226" s="406"/>
      <c r="F226" s="406"/>
      <c r="G226" s="407"/>
      <c r="H226" s="406"/>
      <c r="I226" s="406"/>
      <c r="J226" s="408"/>
      <c r="K226" s="409"/>
      <c r="L226" s="409"/>
      <c r="M226" s="410"/>
      <c r="N226" s="411"/>
      <c r="O226" s="411"/>
      <c r="P226" s="411"/>
    </row>
    <row r="227" spans="1:16">
      <c r="A227" s="20"/>
      <c r="B227" s="406"/>
      <c r="C227" s="406"/>
      <c r="D227" s="406"/>
      <c r="E227" s="406"/>
      <c r="F227" s="406"/>
      <c r="G227" s="407"/>
      <c r="H227" s="406"/>
      <c r="I227" s="406"/>
      <c r="J227" s="408"/>
      <c r="K227" s="409"/>
      <c r="L227" s="409"/>
      <c r="M227" s="410"/>
      <c r="N227" s="411"/>
      <c r="O227" s="411"/>
      <c r="P227" s="411"/>
    </row>
    <row r="228" spans="1:16">
      <c r="A228" s="20"/>
      <c r="B228" s="406"/>
      <c r="C228" s="406"/>
      <c r="D228" s="406"/>
      <c r="E228" s="406"/>
      <c r="F228" s="406"/>
      <c r="G228" s="407"/>
      <c r="H228" s="406"/>
      <c r="I228" s="406"/>
      <c r="J228" s="408"/>
      <c r="K228" s="409"/>
      <c r="L228" s="409"/>
      <c r="M228" s="410"/>
      <c r="N228" s="411"/>
      <c r="O228" s="411"/>
      <c r="P228" s="411"/>
    </row>
    <row r="229" spans="1:16">
      <c r="A229" s="20"/>
      <c r="B229" s="406"/>
      <c r="C229" s="406"/>
      <c r="D229" s="406"/>
      <c r="E229" s="406"/>
      <c r="F229" s="406"/>
      <c r="G229" s="407"/>
      <c r="H229" s="406"/>
      <c r="I229" s="406"/>
      <c r="J229" s="408"/>
      <c r="K229" s="409"/>
      <c r="L229" s="409"/>
      <c r="M229" s="410"/>
      <c r="N229" s="411"/>
      <c r="O229" s="411"/>
      <c r="P229" s="411"/>
    </row>
    <row r="230" spans="1:16">
      <c r="A230" s="20"/>
      <c r="B230" s="406"/>
      <c r="C230" s="406"/>
      <c r="D230" s="406"/>
      <c r="E230" s="406"/>
      <c r="F230" s="406"/>
      <c r="G230" s="407"/>
      <c r="H230" s="406"/>
      <c r="I230" s="406"/>
      <c r="J230" s="408"/>
      <c r="K230" s="409"/>
      <c r="L230" s="409"/>
      <c r="M230" s="410"/>
      <c r="N230" s="411"/>
      <c r="O230" s="411"/>
      <c r="P230" s="411"/>
    </row>
    <row r="231" spans="1:16">
      <c r="A231" s="20"/>
      <c r="B231" s="406"/>
      <c r="C231" s="406"/>
      <c r="D231" s="406"/>
      <c r="E231" s="406"/>
      <c r="F231" s="406"/>
      <c r="G231" s="407"/>
      <c r="H231" s="406"/>
      <c r="I231" s="406"/>
      <c r="J231" s="408"/>
      <c r="K231" s="409"/>
      <c r="L231" s="409"/>
      <c r="M231" s="410"/>
      <c r="N231" s="411"/>
      <c r="O231" s="411"/>
      <c r="P231" s="411"/>
    </row>
    <row r="232" spans="1:16">
      <c r="A232" s="20"/>
      <c r="B232" s="406"/>
      <c r="C232" s="406"/>
      <c r="D232" s="406"/>
      <c r="E232" s="406"/>
      <c r="F232" s="406"/>
      <c r="G232" s="407"/>
      <c r="H232" s="406"/>
      <c r="I232" s="406"/>
      <c r="J232" s="408"/>
      <c r="K232" s="409"/>
      <c r="L232" s="409"/>
      <c r="M232" s="410"/>
      <c r="N232" s="411"/>
      <c r="O232" s="411"/>
      <c r="P232" s="411"/>
    </row>
    <row r="233" spans="1:16">
      <c r="A233" s="20"/>
      <c r="B233" s="406"/>
      <c r="C233" s="406"/>
      <c r="D233" s="406"/>
      <c r="E233" s="406"/>
      <c r="F233" s="406"/>
      <c r="G233" s="407"/>
      <c r="H233" s="406"/>
      <c r="I233" s="406"/>
      <c r="J233" s="408"/>
      <c r="K233" s="409"/>
      <c r="L233" s="409"/>
      <c r="M233" s="410"/>
      <c r="N233" s="411"/>
      <c r="O233" s="411"/>
      <c r="P233" s="411"/>
    </row>
    <row r="234" spans="1:16">
      <c r="A234" s="20"/>
      <c r="B234" s="406"/>
      <c r="C234" s="406"/>
      <c r="D234" s="406"/>
      <c r="E234" s="406"/>
      <c r="F234" s="406"/>
      <c r="G234" s="407"/>
      <c r="H234" s="406"/>
      <c r="I234" s="406"/>
      <c r="J234" s="408"/>
      <c r="K234" s="409"/>
      <c r="L234" s="409"/>
      <c r="M234" s="410"/>
      <c r="N234" s="411"/>
      <c r="O234" s="411"/>
      <c r="P234" s="411"/>
    </row>
    <row r="235" spans="1:16">
      <c r="A235" s="20"/>
      <c r="B235" s="406"/>
      <c r="C235" s="406"/>
      <c r="D235" s="406"/>
      <c r="E235" s="406"/>
      <c r="F235" s="406"/>
      <c r="G235" s="407"/>
      <c r="H235" s="406"/>
      <c r="I235" s="406"/>
      <c r="J235" s="408"/>
      <c r="K235" s="409"/>
      <c r="L235" s="409"/>
      <c r="M235" s="410"/>
      <c r="N235" s="411"/>
      <c r="O235" s="411"/>
      <c r="P235" s="411"/>
    </row>
    <row r="236" spans="1:16">
      <c r="A236" s="20"/>
      <c r="B236" s="406"/>
      <c r="C236" s="406"/>
      <c r="D236" s="406"/>
      <c r="E236" s="406"/>
      <c r="F236" s="406"/>
      <c r="G236" s="407"/>
      <c r="H236" s="406"/>
      <c r="I236" s="406"/>
      <c r="J236" s="408"/>
      <c r="K236" s="409"/>
      <c r="L236" s="409"/>
      <c r="M236" s="410"/>
      <c r="N236" s="411"/>
      <c r="O236" s="411"/>
      <c r="P236" s="411"/>
    </row>
    <row r="237" spans="1:16">
      <c r="A237" s="20"/>
      <c r="B237" s="406"/>
      <c r="C237" s="406"/>
      <c r="D237" s="406"/>
      <c r="E237" s="406"/>
      <c r="F237" s="406"/>
      <c r="G237" s="407"/>
      <c r="H237" s="406"/>
      <c r="I237" s="406"/>
      <c r="J237" s="408"/>
      <c r="K237" s="409"/>
      <c r="L237" s="409"/>
      <c r="M237" s="410"/>
      <c r="N237" s="411"/>
      <c r="O237" s="411"/>
      <c r="P237" s="411"/>
    </row>
    <row r="238" spans="1:16">
      <c r="A238" s="20"/>
      <c r="B238" s="406"/>
      <c r="C238" s="406"/>
      <c r="D238" s="406"/>
      <c r="E238" s="406"/>
      <c r="F238" s="406"/>
      <c r="G238" s="407"/>
      <c r="H238" s="406"/>
      <c r="I238" s="406"/>
      <c r="J238" s="408"/>
      <c r="K238" s="409"/>
      <c r="L238" s="409"/>
      <c r="M238" s="410"/>
      <c r="N238" s="411"/>
      <c r="O238" s="411"/>
      <c r="P238" s="411"/>
    </row>
    <row r="239" spans="1:16">
      <c r="A239" s="20"/>
      <c r="B239" s="406"/>
      <c r="C239" s="406"/>
      <c r="D239" s="406"/>
      <c r="E239" s="406"/>
      <c r="F239" s="406"/>
      <c r="G239" s="407"/>
      <c r="H239" s="406"/>
      <c r="I239" s="406"/>
      <c r="J239" s="408"/>
      <c r="K239" s="409"/>
      <c r="L239" s="409"/>
      <c r="M239" s="410"/>
      <c r="N239" s="411"/>
      <c r="O239" s="411"/>
      <c r="P239" s="411"/>
    </row>
    <row r="240" spans="1:16">
      <c r="A240" s="20"/>
      <c r="B240" s="406"/>
      <c r="C240" s="406"/>
      <c r="D240" s="406"/>
      <c r="E240" s="406"/>
      <c r="F240" s="406"/>
      <c r="G240" s="407"/>
      <c r="H240" s="406"/>
      <c r="I240" s="406"/>
      <c r="J240" s="408"/>
      <c r="K240" s="409"/>
      <c r="L240" s="409"/>
      <c r="M240" s="410"/>
      <c r="N240" s="411"/>
      <c r="O240" s="411"/>
      <c r="P240" s="411"/>
    </row>
    <row r="241" spans="1:16">
      <c r="A241" s="20"/>
      <c r="B241" s="406"/>
      <c r="C241" s="406"/>
      <c r="D241" s="406"/>
      <c r="E241" s="406"/>
      <c r="F241" s="406"/>
      <c r="G241" s="407"/>
      <c r="H241" s="406"/>
      <c r="I241" s="406"/>
      <c r="J241" s="408"/>
      <c r="K241" s="409"/>
      <c r="L241" s="409"/>
      <c r="M241" s="410"/>
      <c r="N241" s="411"/>
      <c r="O241" s="411"/>
      <c r="P241" s="411"/>
    </row>
    <row r="242" spans="1:16">
      <c r="A242" s="20"/>
      <c r="B242" s="406"/>
      <c r="C242" s="406"/>
      <c r="D242" s="406"/>
      <c r="E242" s="406"/>
      <c r="F242" s="406"/>
      <c r="G242" s="407"/>
      <c r="H242" s="406"/>
      <c r="I242" s="406"/>
      <c r="J242" s="408"/>
      <c r="K242" s="409"/>
      <c r="L242" s="409"/>
      <c r="M242" s="410"/>
      <c r="N242" s="411"/>
      <c r="O242" s="411"/>
      <c r="P242" s="411"/>
    </row>
    <row r="243" spans="1:16">
      <c r="A243" s="20"/>
      <c r="B243" s="406"/>
      <c r="C243" s="406"/>
      <c r="D243" s="406"/>
      <c r="E243" s="406"/>
      <c r="F243" s="406"/>
      <c r="G243" s="407"/>
      <c r="H243" s="406"/>
      <c r="I243" s="406"/>
      <c r="J243" s="408"/>
      <c r="K243" s="409"/>
      <c r="L243" s="409"/>
      <c r="M243" s="410"/>
      <c r="N243" s="411"/>
      <c r="O243" s="411"/>
      <c r="P243" s="411"/>
    </row>
    <row r="244" spans="1:16">
      <c r="A244" s="20"/>
      <c r="B244" s="406"/>
      <c r="C244" s="406"/>
      <c r="D244" s="406"/>
      <c r="E244" s="406"/>
      <c r="F244" s="406"/>
      <c r="G244" s="407"/>
      <c r="H244" s="406"/>
      <c r="I244" s="406"/>
      <c r="J244" s="408"/>
      <c r="K244" s="409"/>
      <c r="L244" s="409"/>
      <c r="M244" s="410"/>
      <c r="N244" s="411"/>
      <c r="O244" s="411"/>
      <c r="P244" s="411"/>
    </row>
    <row r="245" spans="1:16">
      <c r="A245" s="20"/>
      <c r="B245" s="406"/>
      <c r="C245" s="406"/>
      <c r="D245" s="406"/>
      <c r="E245" s="406"/>
      <c r="F245" s="406"/>
      <c r="G245" s="407"/>
      <c r="H245" s="406"/>
      <c r="I245" s="406"/>
      <c r="J245" s="408"/>
      <c r="K245" s="409"/>
      <c r="L245" s="409"/>
      <c r="M245" s="410"/>
      <c r="N245" s="411"/>
      <c r="O245" s="411"/>
      <c r="P245" s="411"/>
    </row>
    <row r="246" spans="1:16">
      <c r="A246" s="20"/>
      <c r="B246" s="406"/>
      <c r="C246" s="406"/>
      <c r="D246" s="406"/>
      <c r="E246" s="406"/>
      <c r="F246" s="406"/>
      <c r="G246" s="407"/>
      <c r="H246" s="406"/>
      <c r="I246" s="406"/>
      <c r="J246" s="408"/>
      <c r="K246" s="409"/>
      <c r="L246" s="409"/>
      <c r="M246" s="410"/>
      <c r="N246" s="411"/>
      <c r="O246" s="411"/>
      <c r="P246" s="411"/>
    </row>
    <row r="247" spans="1:16">
      <c r="A247" s="20"/>
      <c r="B247" s="406"/>
      <c r="C247" s="406"/>
      <c r="D247" s="406"/>
      <c r="E247" s="406"/>
      <c r="F247" s="406"/>
      <c r="G247" s="407"/>
      <c r="H247" s="406"/>
      <c r="I247" s="406"/>
      <c r="J247" s="408"/>
      <c r="K247" s="409"/>
      <c r="L247" s="409"/>
      <c r="M247" s="410"/>
      <c r="N247" s="411"/>
      <c r="O247" s="411"/>
      <c r="P247" s="411"/>
    </row>
    <row r="248" spans="1:16">
      <c r="A248" s="20"/>
      <c r="B248" s="406"/>
      <c r="C248" s="406"/>
      <c r="D248" s="406"/>
      <c r="E248" s="406"/>
      <c r="F248" s="406"/>
      <c r="G248" s="407"/>
      <c r="H248" s="406"/>
      <c r="I248" s="406"/>
      <c r="J248" s="408"/>
      <c r="K248" s="409"/>
      <c r="L248" s="409"/>
      <c r="M248" s="410"/>
      <c r="N248" s="411"/>
      <c r="O248" s="411"/>
      <c r="P248" s="411"/>
    </row>
    <row r="249" spans="1:16">
      <c r="A249" s="20"/>
      <c r="B249" s="406"/>
      <c r="C249" s="406"/>
      <c r="D249" s="406"/>
      <c r="E249" s="406"/>
      <c r="F249" s="406"/>
      <c r="G249" s="407"/>
      <c r="H249" s="406"/>
      <c r="I249" s="406"/>
      <c r="J249" s="408"/>
      <c r="K249" s="409"/>
      <c r="L249" s="409"/>
      <c r="M249" s="410"/>
      <c r="N249" s="411"/>
      <c r="O249" s="411"/>
      <c r="P249" s="411"/>
    </row>
    <row r="250" spans="1:16">
      <c r="A250" s="20"/>
      <c r="B250" s="406"/>
      <c r="C250" s="406"/>
      <c r="D250" s="406"/>
      <c r="E250" s="406"/>
      <c r="F250" s="406"/>
      <c r="G250" s="407"/>
      <c r="H250" s="406"/>
      <c r="I250" s="406"/>
      <c r="J250" s="408"/>
      <c r="K250" s="409"/>
      <c r="L250" s="409"/>
      <c r="M250" s="410"/>
      <c r="N250" s="411"/>
      <c r="O250" s="411"/>
      <c r="P250" s="411"/>
    </row>
    <row r="251" spans="1:16">
      <c r="A251" s="20"/>
      <c r="B251" s="406"/>
      <c r="C251" s="406"/>
      <c r="D251" s="406"/>
      <c r="E251" s="406"/>
      <c r="F251" s="406"/>
      <c r="G251" s="407"/>
      <c r="H251" s="406"/>
      <c r="I251" s="406"/>
      <c r="J251" s="408"/>
      <c r="K251" s="409"/>
      <c r="L251" s="409"/>
      <c r="M251" s="410"/>
      <c r="N251" s="411"/>
      <c r="O251" s="411"/>
      <c r="P251" s="411"/>
    </row>
    <row r="252" spans="1:16">
      <c r="A252" s="20"/>
      <c r="B252" s="406"/>
      <c r="C252" s="406"/>
      <c r="D252" s="406"/>
      <c r="E252" s="406"/>
      <c r="F252" s="406"/>
      <c r="G252" s="407"/>
      <c r="H252" s="406"/>
      <c r="I252" s="406"/>
      <c r="J252" s="408"/>
      <c r="K252" s="409"/>
      <c r="L252" s="409"/>
      <c r="M252" s="410"/>
      <c r="N252" s="411"/>
      <c r="O252" s="411"/>
      <c r="P252" s="411"/>
    </row>
    <row r="253" spans="1:16">
      <c r="A253" s="20"/>
      <c r="B253" s="406"/>
      <c r="C253" s="406"/>
      <c r="D253" s="406"/>
      <c r="E253" s="406"/>
      <c r="F253" s="406"/>
      <c r="G253" s="407"/>
      <c r="H253" s="406"/>
      <c r="I253" s="406"/>
      <c r="J253" s="408"/>
      <c r="K253" s="409"/>
      <c r="L253" s="409"/>
      <c r="M253" s="410"/>
      <c r="N253" s="411"/>
      <c r="O253" s="411"/>
      <c r="P253" s="411"/>
    </row>
    <row r="254" spans="1:16">
      <c r="A254" s="20"/>
      <c r="B254" s="406"/>
      <c r="C254" s="406"/>
      <c r="D254" s="406"/>
      <c r="E254" s="406"/>
      <c r="F254" s="406"/>
      <c r="G254" s="407"/>
      <c r="H254" s="406"/>
      <c r="I254" s="406"/>
      <c r="J254" s="408"/>
      <c r="K254" s="409"/>
      <c r="L254" s="409"/>
      <c r="M254" s="410"/>
      <c r="N254" s="411"/>
      <c r="O254" s="411"/>
      <c r="P254" s="411"/>
    </row>
    <row r="255" spans="1:16">
      <c r="A255" s="20"/>
      <c r="B255" s="406"/>
      <c r="C255" s="406"/>
      <c r="D255" s="406"/>
      <c r="E255" s="406"/>
      <c r="F255" s="406"/>
      <c r="G255" s="407"/>
      <c r="H255" s="406"/>
      <c r="I255" s="406"/>
      <c r="J255" s="408"/>
      <c r="K255" s="409"/>
      <c r="L255" s="409"/>
      <c r="M255" s="410"/>
      <c r="N255" s="411"/>
      <c r="O255" s="411"/>
      <c r="P255" s="411"/>
    </row>
    <row r="256" spans="1:16">
      <c r="A256" s="20"/>
      <c r="B256" s="406"/>
      <c r="C256" s="406"/>
      <c r="D256" s="406"/>
      <c r="E256" s="406"/>
      <c r="F256" s="406"/>
      <c r="G256" s="407"/>
      <c r="H256" s="406"/>
      <c r="I256" s="406"/>
      <c r="J256" s="408"/>
      <c r="K256" s="409"/>
      <c r="L256" s="409"/>
      <c r="M256" s="410"/>
      <c r="N256" s="411"/>
      <c r="O256" s="411"/>
      <c r="P256" s="411"/>
    </row>
    <row r="257" spans="1:16">
      <c r="A257" s="20"/>
      <c r="B257" s="406"/>
      <c r="C257" s="406"/>
      <c r="D257" s="406"/>
      <c r="E257" s="406"/>
      <c r="F257" s="406"/>
      <c r="G257" s="407"/>
      <c r="H257" s="406"/>
      <c r="I257" s="406"/>
      <c r="J257" s="408"/>
      <c r="K257" s="409"/>
      <c r="L257" s="409"/>
      <c r="M257" s="410"/>
      <c r="N257" s="411"/>
      <c r="O257" s="411"/>
      <c r="P257" s="411"/>
    </row>
    <row r="258" spans="1:16">
      <c r="A258" s="20"/>
      <c r="B258" s="406"/>
      <c r="C258" s="406"/>
      <c r="D258" s="406"/>
      <c r="E258" s="406"/>
      <c r="F258" s="406"/>
      <c r="G258" s="407"/>
      <c r="H258" s="406"/>
      <c r="I258" s="406"/>
      <c r="J258" s="408"/>
      <c r="K258" s="409"/>
      <c r="L258" s="409"/>
      <c r="M258" s="410"/>
      <c r="N258" s="411"/>
      <c r="O258" s="411"/>
      <c r="P258" s="411"/>
    </row>
    <row r="259" spans="1:16">
      <c r="A259" s="20"/>
      <c r="B259" s="406"/>
      <c r="C259" s="406"/>
      <c r="D259" s="406"/>
      <c r="E259" s="406"/>
      <c r="F259" s="406"/>
      <c r="G259" s="407"/>
      <c r="H259" s="406"/>
      <c r="I259" s="406"/>
      <c r="J259" s="408"/>
      <c r="K259" s="409"/>
      <c r="L259" s="409"/>
      <c r="M259" s="410"/>
      <c r="N259" s="411"/>
      <c r="O259" s="411"/>
      <c r="P259" s="411"/>
    </row>
    <row r="260" spans="1:16">
      <c r="A260" s="20"/>
      <c r="B260" s="406"/>
      <c r="C260" s="406"/>
      <c r="D260" s="406"/>
      <c r="E260" s="406"/>
      <c r="F260" s="406"/>
      <c r="G260" s="407"/>
      <c r="H260" s="406"/>
      <c r="I260" s="406"/>
      <c r="J260" s="408"/>
      <c r="K260" s="409"/>
      <c r="L260" s="409"/>
      <c r="M260" s="410"/>
      <c r="N260" s="411"/>
      <c r="O260" s="411"/>
      <c r="P260" s="411"/>
    </row>
    <row r="261" spans="1:16">
      <c r="A261" s="20"/>
      <c r="B261" s="406"/>
      <c r="C261" s="406"/>
      <c r="D261" s="406"/>
      <c r="E261" s="406"/>
      <c r="F261" s="406"/>
      <c r="G261" s="407"/>
      <c r="H261" s="406"/>
      <c r="I261" s="406"/>
      <c r="J261" s="408"/>
      <c r="K261" s="409"/>
      <c r="L261" s="409"/>
      <c r="M261" s="410"/>
      <c r="N261" s="411"/>
      <c r="O261" s="411"/>
      <c r="P261" s="411"/>
    </row>
    <row r="262" spans="1:16">
      <c r="A262" s="20"/>
      <c r="B262" s="406"/>
      <c r="C262" s="406"/>
      <c r="D262" s="406"/>
      <c r="E262" s="406"/>
      <c r="F262" s="406"/>
      <c r="G262" s="407"/>
      <c r="H262" s="406"/>
      <c r="I262" s="406"/>
      <c r="J262" s="408"/>
      <c r="K262" s="409"/>
      <c r="L262" s="409"/>
      <c r="M262" s="410"/>
      <c r="N262" s="411"/>
      <c r="O262" s="411"/>
      <c r="P262" s="411"/>
    </row>
    <row r="263" spans="1:16">
      <c r="A263" s="20"/>
      <c r="B263" s="406"/>
      <c r="C263" s="406"/>
      <c r="D263" s="406"/>
      <c r="E263" s="406"/>
      <c r="F263" s="406"/>
      <c r="G263" s="407"/>
      <c r="H263" s="406"/>
      <c r="I263" s="406"/>
      <c r="J263" s="408"/>
      <c r="K263" s="409"/>
      <c r="L263" s="409"/>
      <c r="M263" s="410"/>
      <c r="N263" s="411"/>
      <c r="O263" s="411"/>
      <c r="P263" s="411"/>
    </row>
    <row r="264" spans="1:16">
      <c r="A264" s="20"/>
      <c r="B264" s="406"/>
      <c r="C264" s="406"/>
      <c r="D264" s="406"/>
      <c r="E264" s="406"/>
      <c r="F264" s="406"/>
      <c r="G264" s="407"/>
      <c r="H264" s="406"/>
      <c r="I264" s="406"/>
      <c r="J264" s="408"/>
      <c r="K264" s="409"/>
      <c r="L264" s="409"/>
      <c r="M264" s="410"/>
      <c r="N264" s="411"/>
      <c r="O264" s="411"/>
      <c r="P264" s="411"/>
    </row>
    <row r="265" spans="1:16">
      <c r="A265" s="20"/>
      <c r="B265" s="406"/>
      <c r="C265" s="406"/>
      <c r="D265" s="406"/>
      <c r="E265" s="406"/>
      <c r="F265" s="406"/>
      <c r="G265" s="407"/>
      <c r="H265" s="406"/>
      <c r="I265" s="406"/>
      <c r="J265" s="408"/>
      <c r="K265" s="409"/>
      <c r="L265" s="409"/>
      <c r="M265" s="410"/>
      <c r="N265" s="411"/>
      <c r="O265" s="411"/>
      <c r="P265" s="411"/>
    </row>
    <row r="266" spans="1:16">
      <c r="A266" s="20"/>
      <c r="B266" s="406"/>
      <c r="C266" s="406"/>
      <c r="D266" s="406"/>
      <c r="E266" s="406"/>
      <c r="F266" s="406"/>
      <c r="G266" s="407"/>
      <c r="H266" s="406"/>
      <c r="I266" s="406"/>
      <c r="J266" s="408"/>
      <c r="K266" s="409"/>
      <c r="L266" s="409"/>
      <c r="M266" s="410"/>
      <c r="N266" s="411"/>
      <c r="O266" s="411"/>
      <c r="P266" s="411"/>
    </row>
    <row r="267" spans="1:16">
      <c r="A267" s="20"/>
      <c r="B267" s="406"/>
      <c r="C267" s="406"/>
      <c r="D267" s="406"/>
      <c r="E267" s="406"/>
      <c r="F267" s="406"/>
      <c r="G267" s="407"/>
      <c r="H267" s="406"/>
      <c r="I267" s="406"/>
      <c r="J267" s="408"/>
      <c r="K267" s="409"/>
      <c r="L267" s="409"/>
      <c r="M267" s="410"/>
      <c r="N267" s="411"/>
      <c r="O267" s="411"/>
      <c r="P267" s="411"/>
    </row>
    <row r="268" spans="1:16">
      <c r="A268" s="20"/>
      <c r="B268" s="406"/>
      <c r="C268" s="406"/>
      <c r="D268" s="406"/>
      <c r="E268" s="406"/>
      <c r="F268" s="406"/>
      <c r="G268" s="407"/>
      <c r="H268" s="406"/>
      <c r="I268" s="406"/>
      <c r="J268" s="408"/>
      <c r="K268" s="409"/>
      <c r="L268" s="409"/>
      <c r="M268" s="410"/>
      <c r="N268" s="411"/>
      <c r="O268" s="411"/>
      <c r="P268" s="411"/>
    </row>
    <row r="269" spans="1:16">
      <c r="A269" s="20"/>
      <c r="B269" s="406"/>
      <c r="C269" s="406"/>
      <c r="D269" s="406"/>
      <c r="E269" s="406"/>
      <c r="F269" s="406"/>
      <c r="G269" s="407"/>
      <c r="H269" s="406"/>
      <c r="I269" s="406"/>
      <c r="J269" s="408"/>
      <c r="K269" s="409"/>
      <c r="L269" s="409"/>
      <c r="M269" s="410"/>
      <c r="N269" s="411"/>
      <c r="O269" s="411"/>
      <c r="P269" s="411"/>
    </row>
    <row r="270" spans="1:16">
      <c r="A270" s="20"/>
      <c r="B270" s="406"/>
      <c r="C270" s="406"/>
      <c r="D270" s="406"/>
      <c r="E270" s="406"/>
      <c r="F270" s="406"/>
      <c r="G270" s="407"/>
      <c r="H270" s="406"/>
      <c r="I270" s="406"/>
      <c r="J270" s="408"/>
      <c r="K270" s="409"/>
      <c r="L270" s="409"/>
      <c r="M270" s="410"/>
      <c r="N270" s="411"/>
      <c r="O270" s="411"/>
      <c r="P270" s="411"/>
    </row>
    <row r="271" spans="1:16">
      <c r="A271" s="20"/>
      <c r="B271" s="406"/>
      <c r="C271" s="406"/>
      <c r="D271" s="406"/>
      <c r="E271" s="406"/>
      <c r="F271" s="406"/>
      <c r="G271" s="407"/>
      <c r="H271" s="406"/>
      <c r="I271" s="406"/>
      <c r="J271" s="408"/>
      <c r="K271" s="409"/>
      <c r="L271" s="409"/>
      <c r="M271" s="410"/>
      <c r="N271" s="411"/>
      <c r="O271" s="411"/>
      <c r="P271" s="411"/>
    </row>
    <row r="272" spans="1:16">
      <c r="A272" s="20"/>
      <c r="B272" s="406"/>
      <c r="C272" s="406"/>
      <c r="D272" s="406"/>
      <c r="E272" s="406"/>
      <c r="F272" s="406"/>
      <c r="G272" s="407"/>
      <c r="H272" s="406"/>
      <c r="I272" s="406"/>
      <c r="J272" s="408"/>
      <c r="K272" s="409"/>
      <c r="L272" s="409"/>
      <c r="M272" s="410"/>
      <c r="N272" s="411"/>
      <c r="O272" s="411"/>
      <c r="P272" s="411"/>
    </row>
    <row r="273" spans="1:16">
      <c r="A273" s="20"/>
      <c r="B273" s="406"/>
      <c r="C273" s="406"/>
      <c r="D273" s="406"/>
      <c r="E273" s="406"/>
      <c r="F273" s="406"/>
      <c r="G273" s="407"/>
      <c r="H273" s="406"/>
      <c r="I273" s="406"/>
      <c r="J273" s="408"/>
      <c r="K273" s="409"/>
      <c r="L273" s="409"/>
      <c r="M273" s="410"/>
      <c r="N273" s="411"/>
      <c r="O273" s="411"/>
      <c r="P273" s="411"/>
    </row>
    <row r="274" spans="1:16">
      <c r="A274" s="20"/>
      <c r="B274" s="406"/>
      <c r="C274" s="406"/>
      <c r="D274" s="406"/>
      <c r="E274" s="406"/>
      <c r="F274" s="406"/>
      <c r="G274" s="407"/>
      <c r="H274" s="406"/>
      <c r="I274" s="406"/>
      <c r="J274" s="408"/>
      <c r="K274" s="409"/>
      <c r="L274" s="409"/>
      <c r="M274" s="410"/>
      <c r="N274" s="411"/>
      <c r="O274" s="411"/>
      <c r="P274" s="411"/>
    </row>
    <row r="275" spans="1:16">
      <c r="A275" s="20"/>
      <c r="B275" s="406"/>
      <c r="C275" s="406"/>
      <c r="D275" s="406"/>
      <c r="E275" s="406"/>
      <c r="F275" s="406"/>
      <c r="G275" s="407"/>
      <c r="H275" s="406"/>
      <c r="I275" s="406"/>
      <c r="J275" s="408"/>
      <c r="K275" s="409"/>
      <c r="L275" s="409"/>
      <c r="M275" s="410"/>
      <c r="N275" s="411"/>
      <c r="O275" s="411"/>
      <c r="P275" s="411"/>
    </row>
    <row r="276" spans="1:16">
      <c r="A276" s="20"/>
      <c r="B276" s="406"/>
      <c r="C276" s="406"/>
      <c r="D276" s="406"/>
      <c r="E276" s="406"/>
      <c r="F276" s="406"/>
      <c r="G276" s="407"/>
      <c r="H276" s="406"/>
      <c r="I276" s="406"/>
      <c r="J276" s="408"/>
      <c r="K276" s="409"/>
      <c r="L276" s="409"/>
      <c r="M276" s="410"/>
      <c r="N276" s="411"/>
      <c r="O276" s="411"/>
      <c r="P276" s="411"/>
    </row>
    <row r="277" spans="1:16">
      <c r="A277" s="20"/>
      <c r="B277" s="406"/>
      <c r="C277" s="406"/>
      <c r="D277" s="406"/>
      <c r="E277" s="406"/>
      <c r="F277" s="406"/>
      <c r="G277" s="407"/>
      <c r="H277" s="406"/>
      <c r="I277" s="406"/>
      <c r="J277" s="408"/>
      <c r="K277" s="409"/>
      <c r="L277" s="409"/>
      <c r="M277" s="410"/>
      <c r="N277" s="411"/>
      <c r="O277" s="411"/>
      <c r="P277" s="411"/>
    </row>
    <row r="278" spans="1:16">
      <c r="A278" s="20"/>
      <c r="B278" s="406"/>
      <c r="C278" s="406"/>
      <c r="D278" s="406"/>
      <c r="E278" s="406"/>
      <c r="F278" s="406"/>
      <c r="G278" s="407"/>
      <c r="H278" s="406"/>
      <c r="I278" s="406"/>
      <c r="J278" s="408"/>
      <c r="K278" s="409"/>
      <c r="L278" s="409"/>
      <c r="M278" s="410"/>
      <c r="N278" s="411"/>
      <c r="O278" s="411"/>
      <c r="P278" s="411"/>
    </row>
    <row r="279" spans="1:16">
      <c r="A279" s="20"/>
      <c r="B279" s="406"/>
      <c r="C279" s="406"/>
      <c r="D279" s="406"/>
      <c r="E279" s="406"/>
      <c r="F279" s="406"/>
      <c r="G279" s="407"/>
      <c r="H279" s="406"/>
      <c r="I279" s="406"/>
      <c r="J279" s="408"/>
      <c r="K279" s="409"/>
      <c r="L279" s="409"/>
      <c r="M279" s="410"/>
      <c r="N279" s="411"/>
      <c r="O279" s="411"/>
      <c r="P279" s="411"/>
    </row>
    <row r="280" spans="1:16">
      <c r="A280" s="20"/>
      <c r="B280" s="406"/>
      <c r="C280" s="406"/>
      <c r="D280" s="406"/>
      <c r="E280" s="406"/>
      <c r="F280" s="406"/>
      <c r="G280" s="407"/>
      <c r="H280" s="406"/>
      <c r="I280" s="406"/>
      <c r="J280" s="408"/>
      <c r="K280" s="409"/>
      <c r="L280" s="409"/>
      <c r="M280" s="410"/>
      <c r="N280" s="411"/>
      <c r="O280" s="411"/>
      <c r="P280" s="411"/>
    </row>
    <row r="281" spans="1:16">
      <c r="A281" s="20"/>
      <c r="B281" s="406"/>
      <c r="C281" s="406"/>
      <c r="D281" s="406"/>
      <c r="E281" s="406"/>
      <c r="F281" s="406"/>
      <c r="G281" s="407"/>
      <c r="H281" s="406"/>
      <c r="I281" s="406"/>
      <c r="J281" s="408"/>
      <c r="K281" s="409"/>
      <c r="L281" s="409"/>
      <c r="M281" s="410"/>
      <c r="N281" s="411"/>
      <c r="O281" s="411"/>
      <c r="P281" s="411"/>
    </row>
    <row r="282" spans="1:16">
      <c r="A282" s="20"/>
      <c r="B282" s="406"/>
      <c r="C282" s="406"/>
      <c r="D282" s="406"/>
      <c r="E282" s="406"/>
      <c r="F282" s="406"/>
      <c r="G282" s="407"/>
      <c r="H282" s="406"/>
      <c r="I282" s="406"/>
      <c r="J282" s="408"/>
      <c r="K282" s="409"/>
      <c r="L282" s="409"/>
      <c r="M282" s="410"/>
      <c r="N282" s="411"/>
      <c r="O282" s="411"/>
      <c r="P282" s="411"/>
    </row>
    <row r="283" spans="1:16">
      <c r="A283" s="20"/>
      <c r="B283" s="406"/>
      <c r="C283" s="406"/>
      <c r="D283" s="406"/>
      <c r="E283" s="406"/>
      <c r="F283" s="406"/>
      <c r="G283" s="407"/>
      <c r="H283" s="406"/>
      <c r="I283" s="406"/>
      <c r="J283" s="408"/>
      <c r="K283" s="409"/>
      <c r="L283" s="409"/>
      <c r="M283" s="410"/>
      <c r="N283" s="411"/>
      <c r="O283" s="411"/>
      <c r="P283" s="411"/>
    </row>
    <row r="284" spans="1:16">
      <c r="A284" s="20"/>
      <c r="B284" s="406"/>
      <c r="C284" s="406"/>
      <c r="D284" s="406"/>
      <c r="E284" s="406"/>
      <c r="F284" s="406"/>
      <c r="G284" s="407"/>
      <c r="H284" s="406"/>
      <c r="I284" s="406"/>
      <c r="J284" s="408"/>
      <c r="K284" s="409"/>
      <c r="L284" s="409"/>
      <c r="M284" s="410"/>
      <c r="N284" s="411"/>
      <c r="O284" s="411"/>
      <c r="P284" s="411"/>
    </row>
    <row r="285" spans="1:16">
      <c r="A285" s="20"/>
      <c r="B285" s="406"/>
      <c r="C285" s="406"/>
      <c r="D285" s="406"/>
      <c r="E285" s="406"/>
      <c r="F285" s="406"/>
      <c r="G285" s="407"/>
      <c r="H285" s="406"/>
      <c r="I285" s="406"/>
      <c r="J285" s="408"/>
      <c r="K285" s="409"/>
      <c r="L285" s="409"/>
      <c r="M285" s="410"/>
      <c r="N285" s="411"/>
      <c r="O285" s="411"/>
      <c r="P285" s="411"/>
    </row>
    <row r="286" spans="1:16">
      <c r="A286" s="20"/>
      <c r="B286" s="406"/>
      <c r="C286" s="406"/>
      <c r="D286" s="406"/>
      <c r="E286" s="406"/>
      <c r="F286" s="406"/>
      <c r="G286" s="407"/>
      <c r="H286" s="406"/>
      <c r="I286" s="406"/>
      <c r="J286" s="408"/>
      <c r="K286" s="409"/>
      <c r="L286" s="409"/>
      <c r="M286" s="410"/>
      <c r="N286" s="411"/>
      <c r="O286" s="411"/>
      <c r="P286" s="411"/>
    </row>
    <row r="287" spans="1:16">
      <c r="A287" s="20"/>
      <c r="B287" s="406"/>
      <c r="C287" s="406"/>
      <c r="D287" s="406"/>
      <c r="E287" s="406"/>
      <c r="F287" s="406"/>
      <c r="G287" s="407"/>
      <c r="H287" s="406"/>
      <c r="I287" s="406"/>
      <c r="J287" s="408"/>
      <c r="K287" s="409"/>
      <c r="L287" s="409"/>
      <c r="M287" s="410"/>
      <c r="N287" s="411"/>
      <c r="O287" s="411"/>
      <c r="P287" s="411"/>
    </row>
    <row r="288" spans="1:16">
      <c r="A288" s="20"/>
      <c r="B288" s="406"/>
      <c r="C288" s="406"/>
      <c r="D288" s="406"/>
      <c r="E288" s="406"/>
      <c r="F288" s="406"/>
      <c r="G288" s="407"/>
      <c r="H288" s="406"/>
      <c r="I288" s="406"/>
      <c r="J288" s="408"/>
      <c r="K288" s="409"/>
      <c r="L288" s="409"/>
      <c r="M288" s="410"/>
      <c r="N288" s="411"/>
      <c r="O288" s="411"/>
      <c r="P288" s="411"/>
    </row>
    <row r="289" spans="1:16">
      <c r="A289" s="20"/>
      <c r="B289" s="406"/>
      <c r="C289" s="406"/>
      <c r="D289" s="406"/>
      <c r="E289" s="406"/>
      <c r="F289" s="406"/>
      <c r="G289" s="407"/>
      <c r="H289" s="406"/>
      <c r="I289" s="406"/>
      <c r="J289" s="408"/>
      <c r="K289" s="409"/>
      <c r="L289" s="409"/>
      <c r="M289" s="410"/>
      <c r="N289" s="411"/>
      <c r="O289" s="411"/>
      <c r="P289" s="411"/>
    </row>
    <row r="290" spans="1:16">
      <c r="A290" s="20"/>
      <c r="B290" s="406"/>
      <c r="C290" s="406"/>
      <c r="D290" s="406"/>
      <c r="E290" s="406"/>
      <c r="F290" s="406"/>
      <c r="G290" s="407"/>
      <c r="H290" s="406"/>
      <c r="I290" s="406"/>
      <c r="J290" s="408"/>
      <c r="K290" s="409"/>
      <c r="L290" s="409"/>
      <c r="M290" s="410"/>
      <c r="N290" s="411"/>
      <c r="O290" s="411"/>
      <c r="P290" s="411"/>
    </row>
    <row r="291" spans="1:16">
      <c r="A291" s="20"/>
      <c r="B291" s="406"/>
      <c r="C291" s="406"/>
      <c r="D291" s="406"/>
      <c r="E291" s="406"/>
      <c r="F291" s="406"/>
      <c r="G291" s="407"/>
      <c r="H291" s="406"/>
      <c r="I291" s="406"/>
      <c r="J291" s="408"/>
      <c r="K291" s="409"/>
      <c r="L291" s="409"/>
      <c r="M291" s="410"/>
      <c r="N291" s="411"/>
      <c r="O291" s="411"/>
      <c r="P291" s="411"/>
    </row>
    <row r="292" spans="1:16">
      <c r="A292" s="20"/>
      <c r="B292" s="406"/>
      <c r="C292" s="406"/>
      <c r="D292" s="406"/>
      <c r="E292" s="406"/>
      <c r="F292" s="406"/>
      <c r="G292" s="407"/>
      <c r="H292" s="406"/>
      <c r="I292" s="406"/>
      <c r="J292" s="408"/>
      <c r="K292" s="409"/>
      <c r="L292" s="409"/>
      <c r="M292" s="410"/>
      <c r="N292" s="411"/>
      <c r="O292" s="411"/>
      <c r="P292" s="411"/>
    </row>
    <row r="293" spans="1:16">
      <c r="A293" s="20"/>
      <c r="B293" s="406"/>
      <c r="C293" s="406"/>
      <c r="D293" s="406"/>
      <c r="E293" s="406"/>
      <c r="F293" s="406"/>
      <c r="G293" s="407"/>
      <c r="H293" s="406"/>
      <c r="I293" s="406"/>
      <c r="J293" s="408"/>
      <c r="K293" s="409"/>
      <c r="L293" s="409"/>
      <c r="M293" s="410"/>
      <c r="N293" s="411"/>
      <c r="O293" s="411"/>
      <c r="P293" s="411"/>
    </row>
    <row r="294" spans="1:16">
      <c r="A294" s="20"/>
      <c r="B294" s="406"/>
      <c r="C294" s="406"/>
      <c r="D294" s="406"/>
      <c r="E294" s="406"/>
      <c r="F294" s="406"/>
      <c r="G294" s="407"/>
      <c r="H294" s="406"/>
      <c r="I294" s="406"/>
      <c r="J294" s="408"/>
      <c r="K294" s="409"/>
      <c r="L294" s="409"/>
      <c r="M294" s="410"/>
      <c r="N294" s="411"/>
      <c r="O294" s="411"/>
      <c r="P294" s="411"/>
    </row>
    <row r="295" spans="1:16">
      <c r="A295" s="20"/>
      <c r="B295" s="406"/>
      <c r="C295" s="406"/>
      <c r="D295" s="406"/>
      <c r="E295" s="406"/>
      <c r="F295" s="406"/>
      <c r="G295" s="407"/>
      <c r="H295" s="406"/>
      <c r="I295" s="406"/>
      <c r="J295" s="408"/>
      <c r="K295" s="409"/>
      <c r="L295" s="409"/>
      <c r="M295" s="410"/>
      <c r="N295" s="411"/>
      <c r="O295" s="411"/>
      <c r="P295" s="411"/>
    </row>
    <row r="296" spans="1:16">
      <c r="A296" s="20"/>
      <c r="B296" s="406"/>
      <c r="C296" s="406"/>
      <c r="D296" s="406"/>
      <c r="E296" s="406"/>
      <c r="F296" s="406"/>
      <c r="G296" s="407"/>
      <c r="H296" s="406"/>
      <c r="I296" s="406"/>
      <c r="J296" s="408"/>
      <c r="K296" s="409"/>
      <c r="L296" s="409"/>
      <c r="M296" s="410"/>
      <c r="N296" s="411"/>
      <c r="O296" s="411"/>
      <c r="P296" s="411"/>
    </row>
    <row r="297" spans="1:16">
      <c r="A297" s="20"/>
      <c r="B297" s="406"/>
      <c r="C297" s="406"/>
      <c r="D297" s="406"/>
      <c r="E297" s="406"/>
      <c r="F297" s="406"/>
      <c r="G297" s="407"/>
      <c r="H297" s="406"/>
      <c r="I297" s="406"/>
      <c r="J297" s="408"/>
      <c r="K297" s="409"/>
      <c r="L297" s="409"/>
      <c r="M297" s="410"/>
      <c r="N297" s="411"/>
      <c r="O297" s="411"/>
      <c r="P297" s="411"/>
    </row>
    <row r="298" spans="1:16">
      <c r="A298" s="20"/>
      <c r="B298" s="406"/>
      <c r="C298" s="406"/>
      <c r="D298" s="406"/>
      <c r="E298" s="406"/>
      <c r="F298" s="406"/>
      <c r="G298" s="407"/>
      <c r="H298" s="406"/>
      <c r="I298" s="406"/>
      <c r="J298" s="408"/>
      <c r="K298" s="409"/>
      <c r="L298" s="409"/>
      <c r="M298" s="410"/>
      <c r="N298" s="411"/>
      <c r="O298" s="411"/>
      <c r="P298" s="411"/>
    </row>
    <row r="299" spans="1:16">
      <c r="A299" s="20"/>
      <c r="B299" s="406"/>
      <c r="C299" s="406"/>
      <c r="D299" s="406"/>
      <c r="E299" s="406"/>
      <c r="F299" s="406"/>
      <c r="G299" s="407"/>
      <c r="H299" s="406"/>
      <c r="I299" s="406"/>
      <c r="J299" s="408"/>
      <c r="K299" s="409"/>
      <c r="L299" s="409"/>
      <c r="M299" s="410"/>
      <c r="N299" s="411"/>
      <c r="O299" s="411"/>
      <c r="P299" s="411"/>
    </row>
    <row r="300" spans="1:16">
      <c r="A300" s="20"/>
      <c r="B300" s="406"/>
      <c r="C300" s="406"/>
      <c r="D300" s="406"/>
      <c r="E300" s="406"/>
      <c r="F300" s="406"/>
      <c r="G300" s="407"/>
      <c r="H300" s="406"/>
      <c r="I300" s="406"/>
      <c r="J300" s="408"/>
      <c r="K300" s="409"/>
      <c r="L300" s="409"/>
      <c r="M300" s="410"/>
      <c r="N300" s="411"/>
      <c r="O300" s="411"/>
      <c r="P300" s="411"/>
    </row>
    <row r="301" spans="1:16">
      <c r="A301" s="20"/>
      <c r="B301" s="406"/>
      <c r="C301" s="406"/>
      <c r="D301" s="406"/>
      <c r="E301" s="406"/>
      <c r="F301" s="406"/>
      <c r="G301" s="407"/>
      <c r="H301" s="406"/>
      <c r="I301" s="406"/>
      <c r="J301" s="408"/>
      <c r="K301" s="409"/>
      <c r="L301" s="409"/>
      <c r="M301" s="410"/>
      <c r="N301" s="411"/>
      <c r="O301" s="411"/>
      <c r="P301" s="411"/>
    </row>
    <row r="302" spans="1:16">
      <c r="A302" s="20"/>
      <c r="B302" s="406"/>
      <c r="C302" s="406"/>
      <c r="D302" s="406"/>
      <c r="E302" s="406"/>
      <c r="F302" s="406"/>
      <c r="G302" s="407"/>
      <c r="H302" s="406"/>
      <c r="I302" s="406"/>
      <c r="J302" s="408"/>
      <c r="K302" s="409"/>
      <c r="L302" s="409"/>
      <c r="M302" s="410"/>
      <c r="N302" s="411"/>
      <c r="O302" s="411"/>
      <c r="P302" s="411"/>
    </row>
    <row r="303" spans="1:16">
      <c r="A303" s="20"/>
      <c r="B303" s="406"/>
      <c r="C303" s="406"/>
      <c r="D303" s="406"/>
      <c r="E303" s="406"/>
      <c r="F303" s="406"/>
      <c r="G303" s="407"/>
      <c r="H303" s="406"/>
      <c r="I303" s="406"/>
      <c r="J303" s="408"/>
      <c r="K303" s="409"/>
      <c r="L303" s="409"/>
      <c r="M303" s="410"/>
      <c r="N303" s="411"/>
      <c r="O303" s="411"/>
      <c r="P303" s="411"/>
    </row>
    <row r="304" spans="1:16">
      <c r="A304" s="20"/>
      <c r="B304" s="406"/>
      <c r="C304" s="406"/>
      <c r="D304" s="406"/>
      <c r="E304" s="406"/>
      <c r="F304" s="406"/>
      <c r="G304" s="407"/>
      <c r="H304" s="406"/>
      <c r="I304" s="406"/>
      <c r="J304" s="408"/>
      <c r="K304" s="409"/>
      <c r="L304" s="409"/>
      <c r="M304" s="410"/>
      <c r="N304" s="411"/>
      <c r="O304" s="411"/>
      <c r="P304" s="411"/>
    </row>
    <row r="305" spans="1:16">
      <c r="A305" s="20"/>
      <c r="B305" s="406"/>
      <c r="C305" s="406"/>
      <c r="D305" s="406"/>
      <c r="E305" s="406"/>
      <c r="F305" s="406"/>
      <c r="G305" s="407"/>
      <c r="H305" s="406"/>
      <c r="I305" s="406"/>
      <c r="J305" s="408"/>
      <c r="K305" s="409"/>
      <c r="L305" s="409"/>
      <c r="M305" s="410"/>
      <c r="N305" s="411"/>
      <c r="O305" s="411"/>
      <c r="P305" s="411"/>
    </row>
    <row r="306" spans="1:16">
      <c r="A306" s="20"/>
      <c r="B306" s="406"/>
      <c r="C306" s="406"/>
      <c r="D306" s="406"/>
      <c r="E306" s="406"/>
      <c r="F306" s="406"/>
      <c r="G306" s="407"/>
      <c r="H306" s="406"/>
      <c r="I306" s="406"/>
      <c r="J306" s="408"/>
      <c r="K306" s="409"/>
      <c r="L306" s="409"/>
      <c r="M306" s="410"/>
      <c r="N306" s="411"/>
      <c r="O306" s="411"/>
      <c r="P306" s="411"/>
    </row>
    <row r="307" spans="1:16">
      <c r="A307" s="20"/>
      <c r="B307" s="406"/>
      <c r="C307" s="406"/>
      <c r="D307" s="406"/>
      <c r="E307" s="406"/>
      <c r="F307" s="406"/>
      <c r="G307" s="407"/>
      <c r="H307" s="406"/>
      <c r="I307" s="406"/>
      <c r="J307" s="408"/>
      <c r="K307" s="409"/>
      <c r="L307" s="409"/>
      <c r="M307" s="410"/>
      <c r="N307" s="411"/>
      <c r="O307" s="411"/>
      <c r="P307" s="411"/>
    </row>
    <row r="308" spans="1:16">
      <c r="A308" s="20"/>
      <c r="B308" s="406"/>
      <c r="C308" s="406"/>
      <c r="D308" s="406"/>
      <c r="E308" s="406"/>
      <c r="F308" s="406"/>
      <c r="G308" s="407"/>
      <c r="H308" s="406"/>
      <c r="I308" s="406"/>
      <c r="J308" s="408"/>
      <c r="K308" s="409"/>
      <c r="L308" s="409"/>
      <c r="M308" s="410"/>
      <c r="N308" s="411"/>
      <c r="O308" s="411"/>
      <c r="P308" s="411"/>
    </row>
    <row r="309" spans="1:16">
      <c r="A309" s="20"/>
      <c r="B309" s="406"/>
      <c r="C309" s="406"/>
      <c r="D309" s="406"/>
      <c r="E309" s="406"/>
      <c r="F309" s="406"/>
      <c r="G309" s="407"/>
      <c r="H309" s="406"/>
      <c r="I309" s="406"/>
      <c r="J309" s="408"/>
      <c r="K309" s="409"/>
      <c r="L309" s="409"/>
      <c r="M309" s="410"/>
      <c r="N309" s="411"/>
      <c r="O309" s="411"/>
      <c r="P309" s="411"/>
    </row>
    <row r="310" spans="1:16">
      <c r="A310" s="20"/>
      <c r="B310" s="406"/>
      <c r="C310" s="406"/>
      <c r="D310" s="406"/>
      <c r="E310" s="406"/>
      <c r="F310" s="406"/>
      <c r="G310" s="407"/>
      <c r="H310" s="406"/>
      <c r="I310" s="406"/>
      <c r="J310" s="408"/>
      <c r="K310" s="409"/>
      <c r="L310" s="409"/>
      <c r="M310" s="410"/>
      <c r="N310" s="411"/>
      <c r="O310" s="411"/>
      <c r="P310" s="411"/>
    </row>
    <row r="311" spans="1:16">
      <c r="A311" s="20"/>
      <c r="B311" s="406"/>
      <c r="C311" s="406"/>
      <c r="D311" s="406"/>
      <c r="E311" s="406"/>
      <c r="F311" s="406"/>
      <c r="G311" s="407"/>
      <c r="H311" s="406"/>
      <c r="I311" s="406"/>
      <c r="J311" s="408"/>
      <c r="K311" s="409"/>
      <c r="L311" s="409"/>
      <c r="M311" s="410"/>
      <c r="N311" s="411"/>
      <c r="O311" s="411"/>
      <c r="P311" s="411"/>
    </row>
    <row r="312" spans="1:16">
      <c r="A312" s="20"/>
      <c r="B312" s="406"/>
      <c r="C312" s="406"/>
      <c r="D312" s="406"/>
      <c r="E312" s="406"/>
      <c r="F312" s="406"/>
      <c r="G312" s="407"/>
      <c r="H312" s="406"/>
      <c r="I312" s="406"/>
      <c r="J312" s="408"/>
      <c r="K312" s="409"/>
      <c r="L312" s="409"/>
      <c r="M312" s="410"/>
      <c r="N312" s="411"/>
      <c r="O312" s="411"/>
      <c r="P312" s="411"/>
    </row>
    <row r="313" spans="1:16">
      <c r="A313" s="20"/>
      <c r="B313" s="406"/>
      <c r="C313" s="406"/>
      <c r="D313" s="406"/>
      <c r="E313" s="406"/>
      <c r="F313" s="406"/>
      <c r="G313" s="407"/>
      <c r="H313" s="406"/>
      <c r="I313" s="406"/>
      <c r="J313" s="408"/>
      <c r="K313" s="409"/>
      <c r="L313" s="409"/>
      <c r="M313" s="410"/>
      <c r="N313" s="411"/>
      <c r="O313" s="411"/>
      <c r="P313" s="411"/>
    </row>
    <row r="314" spans="1:16">
      <c r="A314" s="20"/>
      <c r="B314" s="406"/>
      <c r="C314" s="406"/>
      <c r="D314" s="406"/>
      <c r="E314" s="406"/>
      <c r="F314" s="406"/>
      <c r="G314" s="407"/>
      <c r="H314" s="406"/>
      <c r="I314" s="406"/>
      <c r="J314" s="408"/>
      <c r="K314" s="409"/>
      <c r="L314" s="409"/>
      <c r="M314" s="410"/>
      <c r="N314" s="411"/>
      <c r="O314" s="411"/>
      <c r="P314" s="411"/>
    </row>
    <row r="315" spans="1:16">
      <c r="A315" s="20"/>
      <c r="B315" s="406"/>
      <c r="C315" s="406"/>
      <c r="D315" s="406"/>
      <c r="E315" s="406"/>
      <c r="F315" s="406"/>
      <c r="G315" s="407"/>
      <c r="H315" s="406"/>
      <c r="I315" s="406"/>
      <c r="J315" s="408"/>
      <c r="K315" s="409"/>
      <c r="L315" s="409"/>
      <c r="M315" s="410"/>
      <c r="N315" s="411"/>
      <c r="O315" s="411"/>
      <c r="P315" s="411"/>
    </row>
    <row r="316" spans="1:16">
      <c r="A316" s="20"/>
      <c r="B316" s="406"/>
      <c r="C316" s="406"/>
      <c r="D316" s="406"/>
      <c r="E316" s="406"/>
      <c r="F316" s="406"/>
      <c r="G316" s="407"/>
      <c r="H316" s="406"/>
      <c r="I316" s="406"/>
      <c r="J316" s="408"/>
      <c r="K316" s="409"/>
      <c r="L316" s="409"/>
      <c r="M316" s="410"/>
      <c r="N316" s="411"/>
      <c r="O316" s="411"/>
      <c r="P316" s="411"/>
    </row>
    <row r="317" spans="1:16">
      <c r="A317" s="20"/>
      <c r="B317" s="406"/>
      <c r="C317" s="406"/>
      <c r="D317" s="406"/>
      <c r="E317" s="406"/>
      <c r="F317" s="406"/>
      <c r="G317" s="407"/>
      <c r="H317" s="406"/>
      <c r="I317" s="406"/>
      <c r="J317" s="408"/>
      <c r="K317" s="409"/>
      <c r="L317" s="409"/>
      <c r="M317" s="410"/>
      <c r="N317" s="411"/>
      <c r="O317" s="411"/>
      <c r="P317" s="411"/>
    </row>
    <row r="318" spans="1:16">
      <c r="A318" s="20"/>
      <c r="B318" s="406"/>
      <c r="C318" s="406"/>
      <c r="D318" s="406"/>
      <c r="E318" s="406"/>
      <c r="F318" s="406"/>
      <c r="G318" s="407"/>
      <c r="H318" s="406"/>
      <c r="I318" s="406"/>
      <c r="J318" s="408"/>
      <c r="K318" s="409"/>
      <c r="L318" s="409"/>
      <c r="M318" s="410"/>
      <c r="N318" s="411"/>
      <c r="O318" s="411"/>
      <c r="P318" s="411"/>
    </row>
    <row r="319" spans="1:16">
      <c r="A319" s="20"/>
      <c r="B319" s="406"/>
      <c r="C319" s="406"/>
      <c r="D319" s="406"/>
      <c r="E319" s="406"/>
      <c r="F319" s="406"/>
      <c r="G319" s="407"/>
      <c r="H319" s="406"/>
      <c r="I319" s="406"/>
      <c r="J319" s="408"/>
      <c r="K319" s="409"/>
      <c r="L319" s="409"/>
      <c r="M319" s="410"/>
      <c r="N319" s="411"/>
      <c r="O319" s="411"/>
      <c r="P319" s="411"/>
    </row>
    <row r="320" spans="1:16">
      <c r="A320" s="20"/>
      <c r="B320" s="406"/>
      <c r="C320" s="406"/>
      <c r="D320" s="406"/>
      <c r="E320" s="406"/>
      <c r="F320" s="406"/>
      <c r="G320" s="407"/>
      <c r="H320" s="406"/>
      <c r="I320" s="406"/>
      <c r="J320" s="408"/>
      <c r="K320" s="409"/>
      <c r="L320" s="409"/>
      <c r="M320" s="410"/>
      <c r="N320" s="411"/>
      <c r="O320" s="411"/>
      <c r="P320" s="411"/>
    </row>
    <row r="321" spans="1:16">
      <c r="A321" s="20"/>
      <c r="B321" s="406"/>
      <c r="C321" s="406"/>
      <c r="D321" s="406"/>
      <c r="E321" s="406"/>
      <c r="F321" s="406"/>
      <c r="G321" s="407"/>
      <c r="H321" s="406"/>
      <c r="I321" s="406"/>
      <c r="J321" s="408"/>
      <c r="K321" s="409"/>
      <c r="L321" s="409"/>
      <c r="M321" s="410"/>
      <c r="N321" s="411"/>
      <c r="O321" s="411"/>
      <c r="P321" s="411"/>
    </row>
    <row r="322" spans="1:16">
      <c r="A322" s="20"/>
      <c r="B322" s="406"/>
      <c r="C322" s="406"/>
      <c r="D322" s="406"/>
      <c r="E322" s="406"/>
      <c r="F322" s="406"/>
      <c r="G322" s="407"/>
      <c r="H322" s="406"/>
      <c r="I322" s="406"/>
      <c r="J322" s="408"/>
      <c r="K322" s="409"/>
      <c r="L322" s="409"/>
      <c r="M322" s="410"/>
      <c r="N322" s="411"/>
      <c r="O322" s="411"/>
      <c r="P322" s="411"/>
    </row>
    <row r="323" spans="1:16">
      <c r="A323" s="20"/>
      <c r="B323" s="406"/>
      <c r="C323" s="406"/>
      <c r="D323" s="406"/>
      <c r="E323" s="406"/>
      <c r="F323" s="406"/>
      <c r="G323" s="407"/>
      <c r="H323" s="406"/>
      <c r="I323" s="406"/>
      <c r="J323" s="408"/>
      <c r="K323" s="409"/>
      <c r="L323" s="409"/>
      <c r="M323" s="410"/>
      <c r="N323" s="411"/>
      <c r="O323" s="411"/>
      <c r="P323" s="411"/>
    </row>
    <row r="324" spans="1:16">
      <c r="A324" s="20"/>
      <c r="B324" s="406"/>
      <c r="C324" s="406"/>
      <c r="D324" s="406"/>
      <c r="E324" s="406"/>
      <c r="F324" s="406"/>
      <c r="G324" s="407"/>
      <c r="H324" s="406"/>
      <c r="I324" s="406"/>
      <c r="J324" s="408"/>
      <c r="K324" s="409"/>
      <c r="L324" s="409"/>
      <c r="M324" s="410"/>
      <c r="N324" s="411"/>
      <c r="O324" s="411"/>
      <c r="P324" s="411"/>
    </row>
    <row r="325" spans="1:16">
      <c r="A325" s="20"/>
      <c r="B325" s="406"/>
      <c r="C325" s="406"/>
      <c r="D325" s="406"/>
      <c r="E325" s="406"/>
      <c r="F325" s="406"/>
      <c r="G325" s="407"/>
      <c r="H325" s="406"/>
      <c r="I325" s="406"/>
      <c r="J325" s="408"/>
      <c r="K325" s="409"/>
      <c r="L325" s="409"/>
      <c r="M325" s="410"/>
      <c r="N325" s="411"/>
      <c r="O325" s="411"/>
      <c r="P325" s="411"/>
    </row>
    <row r="326" spans="1:16">
      <c r="A326" s="20"/>
      <c r="B326" s="406"/>
      <c r="C326" s="406"/>
      <c r="D326" s="406"/>
      <c r="E326" s="406"/>
      <c r="F326" s="406"/>
      <c r="G326" s="407"/>
      <c r="H326" s="406"/>
      <c r="I326" s="406"/>
      <c r="J326" s="408"/>
      <c r="K326" s="409"/>
      <c r="L326" s="409"/>
      <c r="M326" s="410"/>
      <c r="N326" s="411"/>
      <c r="O326" s="411"/>
      <c r="P326" s="411"/>
    </row>
    <row r="327" spans="1:16">
      <c r="A327" s="20"/>
      <c r="B327" s="406"/>
      <c r="C327" s="406"/>
      <c r="D327" s="406"/>
      <c r="E327" s="406"/>
      <c r="F327" s="406"/>
      <c r="G327" s="407"/>
      <c r="H327" s="406"/>
      <c r="I327" s="406"/>
      <c r="J327" s="408"/>
      <c r="K327" s="409"/>
      <c r="L327" s="409"/>
      <c r="M327" s="410"/>
      <c r="N327" s="411"/>
      <c r="O327" s="411"/>
      <c r="P327" s="411"/>
    </row>
    <row r="328" spans="1:16">
      <c r="A328" s="20"/>
      <c r="B328" s="406"/>
      <c r="C328" s="406"/>
      <c r="D328" s="406"/>
      <c r="E328" s="406"/>
      <c r="F328" s="406"/>
      <c r="G328" s="407"/>
      <c r="H328" s="406"/>
      <c r="I328" s="406"/>
      <c r="J328" s="408"/>
      <c r="K328" s="409"/>
      <c r="L328" s="409"/>
      <c r="M328" s="410"/>
      <c r="N328" s="411"/>
      <c r="O328" s="411"/>
      <c r="P328" s="411"/>
    </row>
    <row r="329" spans="1:16">
      <c r="A329" s="20"/>
      <c r="B329" s="406"/>
      <c r="C329" s="406"/>
      <c r="D329" s="406"/>
      <c r="E329" s="406"/>
      <c r="F329" s="406"/>
      <c r="G329" s="407"/>
      <c r="H329" s="406"/>
      <c r="I329" s="406"/>
      <c r="J329" s="408"/>
      <c r="K329" s="409"/>
      <c r="L329" s="409"/>
      <c r="M329" s="410"/>
      <c r="N329" s="411"/>
      <c r="O329" s="411"/>
      <c r="P329" s="411"/>
    </row>
    <row r="330" spans="1:16">
      <c r="A330" s="20"/>
      <c r="B330" s="406"/>
      <c r="C330" s="406"/>
      <c r="D330" s="406"/>
      <c r="E330" s="406"/>
      <c r="F330" s="406"/>
      <c r="G330" s="407"/>
      <c r="H330" s="406"/>
      <c r="I330" s="406"/>
      <c r="J330" s="408"/>
      <c r="K330" s="409"/>
      <c r="L330" s="409"/>
      <c r="M330" s="410"/>
      <c r="N330" s="411"/>
      <c r="O330" s="411"/>
      <c r="P330" s="411"/>
    </row>
    <row r="331" spans="1:16">
      <c r="A331" s="20"/>
      <c r="B331" s="406"/>
      <c r="C331" s="406"/>
      <c r="D331" s="406"/>
      <c r="E331" s="406"/>
      <c r="F331" s="406"/>
      <c r="G331" s="407"/>
      <c r="H331" s="406"/>
      <c r="I331" s="406"/>
      <c r="J331" s="408"/>
      <c r="K331" s="409"/>
      <c r="L331" s="409"/>
      <c r="M331" s="410"/>
      <c r="N331" s="411"/>
      <c r="O331" s="411"/>
      <c r="P331" s="411"/>
    </row>
    <row r="332" spans="1:16">
      <c r="A332" s="20"/>
      <c r="B332" s="406"/>
      <c r="C332" s="406"/>
      <c r="D332" s="406"/>
      <c r="E332" s="406"/>
      <c r="F332" s="406"/>
      <c r="G332" s="407"/>
      <c r="H332" s="406"/>
      <c r="I332" s="406"/>
      <c r="J332" s="408"/>
      <c r="K332" s="409"/>
      <c r="L332" s="409"/>
      <c r="M332" s="410"/>
      <c r="N332" s="411"/>
      <c r="O332" s="411"/>
      <c r="P332" s="411"/>
    </row>
    <row r="333" spans="1:16">
      <c r="A333" s="20"/>
      <c r="B333" s="406"/>
      <c r="C333" s="406"/>
      <c r="D333" s="406"/>
      <c r="E333" s="406"/>
      <c r="F333" s="406"/>
      <c r="G333" s="407"/>
      <c r="H333" s="406"/>
      <c r="I333" s="406"/>
      <c r="J333" s="408"/>
      <c r="K333" s="409"/>
      <c r="L333" s="409"/>
      <c r="M333" s="410"/>
      <c r="N333" s="411"/>
      <c r="O333" s="411"/>
      <c r="P333" s="411"/>
    </row>
    <row r="334" spans="1:16">
      <c r="A334" s="20"/>
      <c r="B334" s="406"/>
      <c r="C334" s="406"/>
      <c r="D334" s="406"/>
      <c r="E334" s="406"/>
      <c r="F334" s="406"/>
      <c r="G334" s="407"/>
      <c r="H334" s="406"/>
      <c r="I334" s="406"/>
      <c r="J334" s="408"/>
      <c r="K334" s="409"/>
      <c r="L334" s="409"/>
      <c r="M334" s="410"/>
      <c r="N334" s="411"/>
      <c r="O334" s="411"/>
      <c r="P334" s="411"/>
    </row>
    <row r="335" spans="1:16">
      <c r="A335" s="20"/>
      <c r="B335" s="406"/>
      <c r="C335" s="406"/>
      <c r="D335" s="406"/>
      <c r="E335" s="406"/>
      <c r="F335" s="406"/>
      <c r="G335" s="407"/>
      <c r="H335" s="406"/>
      <c r="I335" s="406"/>
      <c r="J335" s="408"/>
      <c r="K335" s="409"/>
      <c r="L335" s="409"/>
      <c r="M335" s="410"/>
      <c r="N335" s="411"/>
      <c r="O335" s="411"/>
      <c r="P335" s="411"/>
    </row>
    <row r="336" spans="1:16">
      <c r="A336" s="20"/>
      <c r="B336" s="406"/>
      <c r="C336" s="406"/>
      <c r="D336" s="406"/>
      <c r="E336" s="406"/>
      <c r="F336" s="406"/>
      <c r="G336" s="407"/>
      <c r="H336" s="406"/>
      <c r="I336" s="406"/>
      <c r="J336" s="408"/>
      <c r="K336" s="409"/>
      <c r="L336" s="409"/>
      <c r="M336" s="410"/>
      <c r="N336" s="411"/>
      <c r="O336" s="411"/>
      <c r="P336" s="411"/>
    </row>
    <row r="337" spans="1:16">
      <c r="A337" s="20"/>
      <c r="B337" s="406"/>
      <c r="C337" s="406"/>
      <c r="D337" s="406"/>
      <c r="E337" s="406"/>
      <c r="F337" s="406"/>
      <c r="G337" s="407"/>
      <c r="H337" s="406"/>
      <c r="I337" s="406"/>
      <c r="J337" s="408"/>
      <c r="K337" s="409"/>
      <c r="L337" s="409"/>
      <c r="M337" s="410"/>
      <c r="N337" s="411"/>
      <c r="O337" s="411"/>
      <c r="P337" s="411"/>
    </row>
    <row r="338" spans="1:16">
      <c r="A338" s="20"/>
      <c r="B338" s="406"/>
      <c r="C338" s="406"/>
      <c r="D338" s="406"/>
      <c r="E338" s="406"/>
      <c r="F338" s="406"/>
      <c r="G338" s="407"/>
      <c r="H338" s="406"/>
      <c r="I338" s="406"/>
      <c r="J338" s="408"/>
      <c r="K338" s="409"/>
      <c r="L338" s="409"/>
      <c r="M338" s="410"/>
      <c r="N338" s="411"/>
      <c r="O338" s="411"/>
      <c r="P338" s="411"/>
    </row>
    <row r="339" spans="1:16">
      <c r="A339" s="20"/>
      <c r="B339" s="406"/>
      <c r="C339" s="406"/>
      <c r="D339" s="406"/>
      <c r="E339" s="406"/>
      <c r="F339" s="406"/>
      <c r="G339" s="407"/>
      <c r="H339" s="406"/>
      <c r="I339" s="406"/>
      <c r="J339" s="408"/>
      <c r="K339" s="409"/>
      <c r="L339" s="409"/>
      <c r="M339" s="410"/>
      <c r="N339" s="411"/>
      <c r="O339" s="411"/>
      <c r="P339" s="411"/>
    </row>
    <row r="340" spans="1:16">
      <c r="A340" s="20"/>
      <c r="B340" s="406"/>
      <c r="C340" s="406"/>
      <c r="D340" s="406"/>
      <c r="E340" s="406"/>
      <c r="F340" s="406"/>
      <c r="G340" s="407"/>
      <c r="H340" s="406"/>
      <c r="I340" s="406"/>
      <c r="J340" s="408"/>
      <c r="K340" s="409"/>
      <c r="L340" s="409"/>
      <c r="M340" s="410"/>
      <c r="N340" s="411"/>
      <c r="O340" s="411"/>
      <c r="P340" s="411"/>
    </row>
    <row r="341" spans="1:16">
      <c r="A341" s="20"/>
      <c r="B341" s="406"/>
      <c r="C341" s="406"/>
      <c r="D341" s="406"/>
      <c r="E341" s="406"/>
      <c r="F341" s="406"/>
      <c r="G341" s="407"/>
      <c r="H341" s="406"/>
      <c r="I341" s="406"/>
      <c r="J341" s="408"/>
      <c r="K341" s="409"/>
      <c r="L341" s="409"/>
      <c r="M341" s="410"/>
      <c r="N341" s="411"/>
      <c r="O341" s="411"/>
      <c r="P341" s="411"/>
    </row>
    <row r="342" spans="1:16">
      <c r="A342" s="20"/>
      <c r="B342" s="406"/>
      <c r="C342" s="406"/>
      <c r="D342" s="406"/>
      <c r="E342" s="406"/>
      <c r="F342" s="406"/>
      <c r="G342" s="407"/>
      <c r="H342" s="406"/>
      <c r="I342" s="406"/>
      <c r="J342" s="408"/>
      <c r="K342" s="409"/>
      <c r="L342" s="409"/>
      <c r="M342" s="410"/>
      <c r="N342" s="411"/>
      <c r="O342" s="411"/>
      <c r="P342" s="411"/>
    </row>
    <row r="343" spans="1:16">
      <c r="A343" s="20"/>
      <c r="B343" s="406"/>
      <c r="C343" s="406"/>
      <c r="D343" s="406"/>
      <c r="E343" s="406"/>
      <c r="F343" s="406"/>
      <c r="G343" s="407"/>
      <c r="H343" s="406"/>
      <c r="I343" s="406"/>
      <c r="J343" s="408"/>
      <c r="K343" s="409"/>
      <c r="L343" s="409"/>
      <c r="M343" s="410"/>
      <c r="N343" s="411"/>
      <c r="O343" s="411"/>
      <c r="P343" s="411"/>
    </row>
    <row r="344" spans="1:16">
      <c r="A344" s="20"/>
      <c r="B344" s="406"/>
      <c r="C344" s="406"/>
      <c r="D344" s="406"/>
      <c r="E344" s="406"/>
      <c r="F344" s="406"/>
      <c r="G344" s="407"/>
      <c r="H344" s="406"/>
      <c r="I344" s="406"/>
      <c r="J344" s="408"/>
      <c r="K344" s="409"/>
      <c r="L344" s="409"/>
      <c r="M344" s="410"/>
      <c r="N344" s="411"/>
      <c r="O344" s="411"/>
      <c r="P344" s="411"/>
    </row>
    <row r="345" spans="1:16">
      <c r="A345" s="20"/>
      <c r="B345" s="406"/>
      <c r="C345" s="406"/>
      <c r="D345" s="406"/>
      <c r="E345" s="406"/>
      <c r="F345" s="406"/>
      <c r="G345" s="407"/>
      <c r="H345" s="406"/>
      <c r="I345" s="406"/>
      <c r="J345" s="408"/>
      <c r="K345" s="409"/>
      <c r="L345" s="409"/>
      <c r="M345" s="410"/>
      <c r="N345" s="411"/>
      <c r="O345" s="411"/>
      <c r="P345" s="411"/>
    </row>
    <row r="346" spans="1:16">
      <c r="A346" s="20"/>
      <c r="B346" s="406"/>
      <c r="C346" s="406"/>
      <c r="D346" s="406"/>
      <c r="E346" s="406"/>
      <c r="F346" s="406"/>
      <c r="G346" s="407"/>
      <c r="H346" s="406"/>
      <c r="I346" s="406"/>
      <c r="J346" s="408"/>
      <c r="K346" s="409"/>
      <c r="L346" s="409"/>
      <c r="M346" s="410"/>
      <c r="N346" s="411"/>
      <c r="O346" s="411"/>
      <c r="P346" s="411"/>
    </row>
    <row r="347" spans="1:16">
      <c r="A347" s="20"/>
      <c r="B347" s="406"/>
      <c r="C347" s="406"/>
      <c r="D347" s="406"/>
      <c r="E347" s="406"/>
      <c r="F347" s="406"/>
      <c r="G347" s="407"/>
      <c r="H347" s="406"/>
      <c r="I347" s="406"/>
      <c r="J347" s="408"/>
      <c r="K347" s="409"/>
      <c r="L347" s="409"/>
      <c r="M347" s="410"/>
      <c r="N347" s="411"/>
      <c r="O347" s="411"/>
      <c r="P347" s="411"/>
    </row>
    <row r="348" spans="1:16">
      <c r="A348" s="20"/>
      <c r="B348" s="406"/>
      <c r="C348" s="406"/>
      <c r="D348" s="406"/>
      <c r="E348" s="406"/>
      <c r="F348" s="406"/>
      <c r="G348" s="407"/>
      <c r="H348" s="406"/>
      <c r="I348" s="406"/>
      <c r="J348" s="408"/>
      <c r="K348" s="409"/>
      <c r="L348" s="409"/>
      <c r="M348" s="410"/>
      <c r="N348" s="411"/>
      <c r="O348" s="411"/>
      <c r="P348" s="411"/>
    </row>
    <row r="349" spans="1:16">
      <c r="A349" s="20"/>
      <c r="B349" s="406"/>
      <c r="C349" s="406"/>
      <c r="D349" s="406"/>
      <c r="E349" s="406"/>
      <c r="F349" s="406"/>
      <c r="G349" s="407"/>
      <c r="H349" s="406"/>
      <c r="I349" s="406"/>
      <c r="J349" s="408"/>
      <c r="K349" s="409"/>
      <c r="L349" s="409"/>
      <c r="M349" s="410"/>
      <c r="N349" s="411"/>
      <c r="O349" s="411"/>
      <c r="P349" s="411"/>
    </row>
    <row r="350" spans="1:16">
      <c r="A350" s="20"/>
      <c r="B350" s="406"/>
      <c r="C350" s="406"/>
      <c r="D350" s="406"/>
      <c r="E350" s="406"/>
      <c r="F350" s="406"/>
      <c r="G350" s="407"/>
      <c r="H350" s="406"/>
      <c r="I350" s="406"/>
      <c r="J350" s="408"/>
      <c r="K350" s="409"/>
      <c r="L350" s="409"/>
      <c r="M350" s="410"/>
      <c r="N350" s="411"/>
      <c r="O350" s="411"/>
      <c r="P350" s="411"/>
    </row>
    <row r="351" spans="1:16">
      <c r="A351" s="20"/>
      <c r="B351" s="406"/>
      <c r="C351" s="406"/>
      <c r="D351" s="406"/>
      <c r="E351" s="406"/>
      <c r="F351" s="406"/>
      <c r="G351" s="407"/>
      <c r="H351" s="406"/>
      <c r="I351" s="406"/>
      <c r="J351" s="408"/>
      <c r="K351" s="409"/>
      <c r="L351" s="409"/>
      <c r="M351" s="410"/>
      <c r="N351" s="411"/>
      <c r="O351" s="411"/>
      <c r="P351" s="411"/>
    </row>
    <row r="352" spans="1:16">
      <c r="A352" s="20"/>
      <c r="B352" s="406"/>
      <c r="C352" s="406"/>
      <c r="D352" s="406"/>
      <c r="E352" s="406"/>
      <c r="F352" s="406"/>
      <c r="G352" s="407"/>
      <c r="H352" s="406"/>
      <c r="I352" s="406"/>
      <c r="J352" s="408"/>
      <c r="K352" s="409"/>
      <c r="L352" s="409"/>
      <c r="M352" s="410"/>
      <c r="N352" s="411"/>
      <c r="O352" s="411"/>
      <c r="P352" s="411"/>
    </row>
    <row r="353" spans="1:16">
      <c r="A353" s="20"/>
      <c r="B353" s="406"/>
      <c r="C353" s="406"/>
      <c r="D353" s="406"/>
      <c r="E353" s="406"/>
      <c r="F353" s="406"/>
      <c r="G353" s="407"/>
      <c r="H353" s="406"/>
      <c r="I353" s="406"/>
      <c r="J353" s="408"/>
      <c r="K353" s="409"/>
      <c r="L353" s="409"/>
      <c r="M353" s="410"/>
      <c r="N353" s="411"/>
      <c r="O353" s="411"/>
      <c r="P353" s="411"/>
    </row>
    <row r="354" spans="1:16">
      <c r="A354" s="20"/>
      <c r="B354" s="406"/>
      <c r="C354" s="406"/>
      <c r="D354" s="406"/>
      <c r="E354" s="406"/>
      <c r="F354" s="406"/>
      <c r="G354" s="407"/>
      <c r="H354" s="406"/>
      <c r="I354" s="406"/>
      <c r="J354" s="408"/>
      <c r="K354" s="409"/>
      <c r="L354" s="409"/>
      <c r="M354" s="410"/>
      <c r="N354" s="411"/>
      <c r="O354" s="411"/>
      <c r="P354" s="411"/>
    </row>
    <row r="355" spans="1:16">
      <c r="A355" s="20"/>
      <c r="B355" s="406"/>
      <c r="C355" s="406"/>
      <c r="D355" s="406"/>
      <c r="E355" s="406"/>
      <c r="F355" s="406"/>
      <c r="G355" s="407"/>
      <c r="H355" s="406"/>
      <c r="I355" s="406"/>
      <c r="J355" s="408"/>
      <c r="K355" s="409"/>
      <c r="L355" s="409"/>
      <c r="M355" s="410"/>
      <c r="N355" s="411"/>
      <c r="O355" s="411"/>
      <c r="P355" s="411"/>
    </row>
    <row r="356" spans="1:16">
      <c r="A356" s="20"/>
      <c r="B356" s="406"/>
      <c r="C356" s="406"/>
      <c r="D356" s="406"/>
      <c r="E356" s="406"/>
      <c r="F356" s="406"/>
      <c r="G356" s="407"/>
      <c r="H356" s="406"/>
      <c r="I356" s="406"/>
      <c r="J356" s="408"/>
      <c r="K356" s="409"/>
      <c r="L356" s="409"/>
      <c r="M356" s="410"/>
      <c r="N356" s="411"/>
      <c r="O356" s="411"/>
      <c r="P356" s="411"/>
    </row>
    <row r="357" spans="1:16">
      <c r="A357" s="20"/>
      <c r="B357" s="406"/>
      <c r="C357" s="406"/>
      <c r="D357" s="406"/>
      <c r="E357" s="406"/>
      <c r="F357" s="406"/>
      <c r="G357" s="407"/>
      <c r="H357" s="406"/>
      <c r="I357" s="406"/>
      <c r="J357" s="408"/>
      <c r="K357" s="409"/>
      <c r="L357" s="409"/>
      <c r="M357" s="410"/>
      <c r="N357" s="411"/>
      <c r="O357" s="411"/>
      <c r="P357" s="411"/>
    </row>
    <row r="358" spans="1:16">
      <c r="A358" s="20"/>
      <c r="B358" s="406"/>
      <c r="C358" s="406"/>
      <c r="D358" s="406"/>
      <c r="E358" s="406"/>
      <c r="F358" s="406"/>
      <c r="G358" s="407"/>
      <c r="H358" s="406"/>
      <c r="I358" s="406"/>
      <c r="J358" s="408"/>
      <c r="K358" s="409"/>
      <c r="L358" s="409"/>
      <c r="M358" s="410"/>
      <c r="N358" s="411"/>
      <c r="O358" s="411"/>
      <c r="P358" s="411"/>
    </row>
    <row r="359" spans="1:16">
      <c r="A359" s="20"/>
      <c r="B359" s="406"/>
      <c r="C359" s="406"/>
      <c r="D359" s="406"/>
      <c r="E359" s="406"/>
      <c r="F359" s="406"/>
      <c r="G359" s="407"/>
      <c r="H359" s="406"/>
      <c r="I359" s="406"/>
      <c r="J359" s="408"/>
      <c r="K359" s="409"/>
      <c r="L359" s="409"/>
      <c r="M359" s="410"/>
      <c r="N359" s="411"/>
      <c r="O359" s="411"/>
      <c r="P359" s="411"/>
    </row>
    <row r="360" spans="1:16">
      <c r="A360" s="20"/>
      <c r="B360" s="406"/>
      <c r="C360" s="406"/>
      <c r="D360" s="406"/>
      <c r="E360" s="406"/>
      <c r="F360" s="406"/>
      <c r="G360" s="407"/>
      <c r="H360" s="406"/>
      <c r="I360" s="406"/>
      <c r="J360" s="408"/>
      <c r="K360" s="409"/>
      <c r="L360" s="409"/>
      <c r="M360" s="410"/>
      <c r="N360" s="411"/>
      <c r="O360" s="411"/>
      <c r="P360" s="411"/>
    </row>
    <row r="361" spans="1:16">
      <c r="A361" s="20"/>
      <c r="B361" s="406"/>
      <c r="C361" s="406"/>
      <c r="D361" s="406"/>
      <c r="E361" s="406"/>
      <c r="F361" s="406"/>
      <c r="G361" s="407"/>
      <c r="H361" s="406"/>
      <c r="I361" s="406"/>
      <c r="J361" s="408"/>
      <c r="K361" s="409"/>
      <c r="L361" s="409"/>
      <c r="M361" s="410"/>
      <c r="N361" s="411"/>
      <c r="O361" s="411"/>
      <c r="P361" s="411"/>
    </row>
    <row r="362" spans="1:16">
      <c r="A362" s="20"/>
      <c r="B362" s="406"/>
      <c r="C362" s="406"/>
      <c r="D362" s="406"/>
      <c r="E362" s="406"/>
      <c r="F362" s="406"/>
      <c r="G362" s="407"/>
      <c r="H362" s="406"/>
      <c r="I362" s="406"/>
      <c r="J362" s="408"/>
      <c r="K362" s="409"/>
      <c r="L362" s="409"/>
      <c r="M362" s="410"/>
      <c r="N362" s="411"/>
      <c r="O362" s="411"/>
      <c r="P362" s="411"/>
    </row>
    <row r="363" spans="1:16">
      <c r="A363" s="20"/>
      <c r="B363" s="406"/>
      <c r="C363" s="406"/>
      <c r="D363" s="406"/>
      <c r="E363" s="406"/>
      <c r="F363" s="406"/>
      <c r="G363" s="407"/>
      <c r="H363" s="406"/>
      <c r="I363" s="406"/>
      <c r="J363" s="408"/>
      <c r="K363" s="409"/>
      <c r="L363" s="409"/>
      <c r="M363" s="410"/>
      <c r="N363" s="411"/>
      <c r="O363" s="411"/>
      <c r="P363" s="411"/>
    </row>
    <row r="364" spans="1:16">
      <c r="A364" s="20"/>
      <c r="B364" s="406"/>
      <c r="C364" s="406"/>
      <c r="D364" s="406"/>
      <c r="E364" s="406"/>
      <c r="F364" s="406"/>
      <c r="G364" s="407"/>
      <c r="H364" s="406"/>
      <c r="I364" s="406"/>
      <c r="J364" s="408"/>
      <c r="K364" s="409"/>
      <c r="L364" s="409"/>
      <c r="M364" s="410"/>
      <c r="N364" s="411"/>
      <c r="O364" s="411"/>
      <c r="P364" s="411"/>
    </row>
    <row r="365" spans="1:16">
      <c r="A365" s="20"/>
      <c r="B365" s="406"/>
      <c r="C365" s="406"/>
      <c r="D365" s="406"/>
      <c r="E365" s="406"/>
      <c r="F365" s="406"/>
      <c r="G365" s="407"/>
      <c r="H365" s="406"/>
      <c r="I365" s="406"/>
      <c r="J365" s="408"/>
      <c r="K365" s="409"/>
      <c r="L365" s="409"/>
      <c r="M365" s="410"/>
      <c r="N365" s="411"/>
      <c r="O365" s="411"/>
      <c r="P365" s="411"/>
    </row>
    <row r="366" spans="1:16">
      <c r="A366" s="20"/>
      <c r="B366" s="406"/>
      <c r="C366" s="406"/>
      <c r="D366" s="406"/>
      <c r="E366" s="406"/>
      <c r="F366" s="406"/>
      <c r="G366" s="407"/>
      <c r="H366" s="406"/>
      <c r="I366" s="406"/>
      <c r="J366" s="408"/>
      <c r="K366" s="409"/>
      <c r="L366" s="409"/>
      <c r="M366" s="410"/>
      <c r="N366" s="411"/>
      <c r="O366" s="411"/>
      <c r="P366" s="411"/>
    </row>
    <row r="367" spans="1:16">
      <c r="A367" s="20"/>
      <c r="B367" s="406"/>
      <c r="C367" s="406"/>
      <c r="D367" s="406"/>
      <c r="E367" s="406"/>
      <c r="F367" s="406"/>
      <c r="G367" s="407"/>
      <c r="H367" s="406"/>
      <c r="I367" s="406"/>
      <c r="J367" s="408"/>
      <c r="K367" s="409"/>
      <c r="L367" s="409"/>
      <c r="M367" s="410"/>
      <c r="N367" s="411"/>
      <c r="O367" s="411"/>
      <c r="P367" s="411"/>
    </row>
    <row r="368" spans="1:16">
      <c r="A368" s="20"/>
      <c r="B368" s="406"/>
      <c r="C368" s="406"/>
      <c r="D368" s="406"/>
      <c r="E368" s="406"/>
      <c r="F368" s="406"/>
      <c r="G368" s="407"/>
      <c r="H368" s="406"/>
      <c r="I368" s="406"/>
      <c r="J368" s="408"/>
      <c r="K368" s="409"/>
      <c r="L368" s="409"/>
      <c r="M368" s="410"/>
      <c r="N368" s="411"/>
      <c r="O368" s="411"/>
      <c r="P368" s="411"/>
    </row>
    <row r="369" spans="1:16">
      <c r="A369" s="20"/>
      <c r="B369" s="406"/>
      <c r="C369" s="406"/>
      <c r="D369" s="406"/>
      <c r="E369" s="406"/>
      <c r="F369" s="406"/>
      <c r="G369" s="407"/>
      <c r="H369" s="406"/>
      <c r="I369" s="406"/>
      <c r="J369" s="408"/>
      <c r="K369" s="409"/>
      <c r="L369" s="409"/>
      <c r="M369" s="410"/>
      <c r="N369" s="411"/>
      <c r="O369" s="411"/>
      <c r="P369" s="411"/>
    </row>
    <row r="370" spans="1:16">
      <c r="A370" s="20"/>
      <c r="B370" s="406"/>
      <c r="C370" s="406"/>
      <c r="D370" s="406"/>
      <c r="E370" s="406"/>
      <c r="F370" s="406"/>
      <c r="G370" s="407"/>
      <c r="H370" s="406"/>
      <c r="I370" s="406"/>
      <c r="J370" s="408"/>
      <c r="K370" s="409"/>
      <c r="L370" s="409"/>
      <c r="M370" s="410"/>
      <c r="N370" s="411"/>
      <c r="O370" s="411"/>
      <c r="P370" s="411"/>
    </row>
    <row r="371" spans="1:16">
      <c r="A371" s="20"/>
      <c r="B371" s="406"/>
      <c r="C371" s="406"/>
      <c r="D371" s="406"/>
      <c r="E371" s="406"/>
      <c r="F371" s="406"/>
      <c r="G371" s="407"/>
      <c r="H371" s="406"/>
      <c r="I371" s="406"/>
      <c r="J371" s="408"/>
      <c r="K371" s="409"/>
      <c r="L371" s="409"/>
      <c r="M371" s="410"/>
      <c r="N371" s="411"/>
      <c r="O371" s="411"/>
      <c r="P371" s="411"/>
    </row>
    <row r="372" spans="1:16">
      <c r="A372" s="20"/>
      <c r="B372" s="406"/>
      <c r="C372" s="406"/>
      <c r="D372" s="406"/>
      <c r="E372" s="406"/>
      <c r="F372" s="406"/>
      <c r="G372" s="407"/>
      <c r="H372" s="406"/>
      <c r="I372" s="406"/>
      <c r="J372" s="408"/>
      <c r="K372" s="409"/>
      <c r="L372" s="409"/>
      <c r="M372" s="410"/>
      <c r="N372" s="411"/>
      <c r="O372" s="411"/>
      <c r="P372" s="411"/>
    </row>
    <row r="373" spans="1:16">
      <c r="A373" s="20"/>
      <c r="B373" s="406"/>
      <c r="C373" s="406"/>
      <c r="D373" s="406"/>
      <c r="E373" s="406"/>
      <c r="F373" s="406"/>
      <c r="G373" s="407"/>
      <c r="H373" s="406"/>
      <c r="I373" s="406"/>
      <c r="J373" s="408"/>
      <c r="K373" s="409"/>
      <c r="L373" s="409"/>
      <c r="M373" s="410"/>
      <c r="N373" s="411"/>
      <c r="O373" s="411"/>
      <c r="P373" s="411"/>
    </row>
    <row r="374" spans="1:16">
      <c r="A374" s="20"/>
      <c r="B374" s="406"/>
      <c r="C374" s="406"/>
      <c r="D374" s="406"/>
      <c r="E374" s="406"/>
      <c r="F374" s="406"/>
      <c r="G374" s="407"/>
      <c r="H374" s="406"/>
      <c r="I374" s="406"/>
      <c r="J374" s="408"/>
      <c r="K374" s="409"/>
      <c r="L374" s="409"/>
      <c r="M374" s="410"/>
      <c r="N374" s="411"/>
      <c r="O374" s="411"/>
      <c r="P374" s="411"/>
    </row>
    <row r="375" spans="1:16">
      <c r="A375" s="20"/>
      <c r="B375" s="406"/>
      <c r="C375" s="406"/>
      <c r="D375" s="406"/>
      <c r="E375" s="406"/>
      <c r="F375" s="406"/>
      <c r="G375" s="407"/>
      <c r="H375" s="406"/>
      <c r="I375" s="406"/>
      <c r="J375" s="408"/>
      <c r="K375" s="409"/>
      <c r="L375" s="409"/>
      <c r="M375" s="410"/>
      <c r="N375" s="411"/>
      <c r="O375" s="411"/>
      <c r="P375" s="411"/>
    </row>
    <row r="376" spans="1:16">
      <c r="A376" s="20"/>
      <c r="B376" s="406"/>
      <c r="C376" s="406"/>
      <c r="D376" s="406"/>
      <c r="E376" s="406"/>
      <c r="F376" s="406"/>
      <c r="G376" s="407"/>
      <c r="H376" s="406"/>
      <c r="I376" s="406"/>
      <c r="J376" s="408"/>
      <c r="K376" s="409"/>
      <c r="L376" s="409"/>
      <c r="M376" s="410"/>
      <c r="N376" s="411"/>
      <c r="O376" s="411"/>
      <c r="P376" s="411"/>
    </row>
    <row r="377" spans="1:16">
      <c r="A377" s="20"/>
      <c r="B377" s="406"/>
      <c r="C377" s="406"/>
      <c r="D377" s="406"/>
      <c r="E377" s="406"/>
      <c r="F377" s="406"/>
      <c r="G377" s="407"/>
      <c r="H377" s="406"/>
      <c r="I377" s="406"/>
      <c r="J377" s="408"/>
      <c r="K377" s="409"/>
      <c r="L377" s="409"/>
      <c r="M377" s="410"/>
      <c r="N377" s="411"/>
      <c r="O377" s="411"/>
      <c r="P377" s="411"/>
    </row>
    <row r="378" spans="1:16">
      <c r="A378" s="20"/>
      <c r="B378" s="406"/>
      <c r="C378" s="406"/>
      <c r="D378" s="406"/>
      <c r="E378" s="406"/>
      <c r="F378" s="406"/>
      <c r="G378" s="407"/>
      <c r="H378" s="406"/>
      <c r="I378" s="406"/>
      <c r="J378" s="408"/>
      <c r="K378" s="409"/>
      <c r="L378" s="409"/>
      <c r="M378" s="410"/>
      <c r="N378" s="411"/>
      <c r="O378" s="411"/>
      <c r="P378" s="411"/>
    </row>
    <row r="379" spans="1:16">
      <c r="A379" s="20"/>
      <c r="B379" s="406"/>
      <c r="C379" s="406"/>
      <c r="D379" s="406"/>
      <c r="E379" s="406"/>
      <c r="F379" s="406"/>
      <c r="G379" s="407"/>
      <c r="H379" s="406"/>
      <c r="I379" s="406"/>
      <c r="J379" s="408"/>
      <c r="K379" s="409"/>
      <c r="L379" s="409"/>
      <c r="M379" s="410"/>
      <c r="N379" s="411"/>
      <c r="O379" s="411"/>
      <c r="P379" s="411"/>
    </row>
    <row r="380" spans="1:16">
      <c r="A380" s="20"/>
      <c r="B380" s="406"/>
      <c r="C380" s="406"/>
      <c r="D380" s="406"/>
      <c r="E380" s="406"/>
      <c r="F380" s="406"/>
      <c r="G380" s="407"/>
      <c r="H380" s="406"/>
      <c r="I380" s="406"/>
      <c r="J380" s="408"/>
      <c r="K380" s="409"/>
      <c r="L380" s="409"/>
      <c r="M380" s="410"/>
      <c r="N380" s="411"/>
      <c r="O380" s="411"/>
      <c r="P380" s="411"/>
    </row>
    <row r="381" spans="1:16">
      <c r="A381" s="20"/>
      <c r="B381" s="406"/>
      <c r="C381" s="406"/>
      <c r="D381" s="406"/>
      <c r="E381" s="406"/>
      <c r="F381" s="406"/>
      <c r="G381" s="407"/>
      <c r="H381" s="406"/>
      <c r="I381" s="406"/>
      <c r="J381" s="408"/>
      <c r="K381" s="409"/>
      <c r="L381" s="409"/>
      <c r="M381" s="410"/>
      <c r="N381" s="411"/>
      <c r="O381" s="411"/>
      <c r="P381" s="411"/>
    </row>
    <row r="382" spans="1:16">
      <c r="A382" s="20"/>
      <c r="B382" s="406"/>
      <c r="C382" s="406"/>
      <c r="D382" s="406"/>
      <c r="E382" s="406"/>
      <c r="F382" s="406"/>
      <c r="G382" s="407"/>
      <c r="H382" s="406"/>
      <c r="I382" s="406"/>
      <c r="J382" s="408"/>
      <c r="K382" s="409"/>
      <c r="L382" s="409"/>
      <c r="M382" s="410"/>
      <c r="N382" s="411"/>
      <c r="O382" s="411"/>
      <c r="P382" s="411"/>
    </row>
    <row r="383" spans="1:16">
      <c r="A383" s="20"/>
      <c r="B383" s="406"/>
      <c r="C383" s="406"/>
      <c r="D383" s="406"/>
      <c r="E383" s="406"/>
      <c r="F383" s="406"/>
      <c r="G383" s="407"/>
      <c r="H383" s="406"/>
      <c r="I383" s="406"/>
      <c r="J383" s="408"/>
      <c r="K383" s="409"/>
      <c r="L383" s="409"/>
      <c r="M383" s="410"/>
      <c r="N383" s="411"/>
      <c r="O383" s="411"/>
      <c r="P383" s="411"/>
    </row>
    <row r="384" spans="1:16">
      <c r="A384" s="20"/>
      <c r="B384" s="406"/>
      <c r="C384" s="406"/>
      <c r="D384" s="406"/>
      <c r="E384" s="406"/>
      <c r="F384" s="406"/>
      <c r="G384" s="407"/>
      <c r="H384" s="406"/>
      <c r="I384" s="406"/>
      <c r="J384" s="408"/>
      <c r="K384" s="409"/>
      <c r="L384" s="409"/>
      <c r="M384" s="410"/>
      <c r="N384" s="411"/>
      <c r="O384" s="411"/>
      <c r="P384" s="411"/>
    </row>
    <row r="385" spans="1:16">
      <c r="A385" s="20"/>
      <c r="B385" s="406"/>
      <c r="C385" s="406"/>
      <c r="D385" s="406"/>
      <c r="E385" s="406"/>
      <c r="F385" s="406"/>
      <c r="G385" s="407"/>
      <c r="H385" s="406"/>
      <c r="I385" s="406"/>
      <c r="J385" s="408"/>
      <c r="K385" s="409"/>
      <c r="L385" s="409"/>
      <c r="M385" s="410"/>
      <c r="N385" s="411"/>
      <c r="O385" s="411"/>
      <c r="P385" s="411"/>
    </row>
    <row r="386" spans="1:16">
      <c r="A386" s="20"/>
      <c r="B386" s="406"/>
      <c r="C386" s="406"/>
      <c r="D386" s="406"/>
      <c r="E386" s="406"/>
      <c r="F386" s="406"/>
      <c r="G386" s="407"/>
      <c r="H386" s="406"/>
      <c r="I386" s="406"/>
      <c r="J386" s="408"/>
      <c r="K386" s="409"/>
      <c r="L386" s="409"/>
      <c r="M386" s="410"/>
      <c r="N386" s="411"/>
      <c r="O386" s="411"/>
      <c r="P386" s="411"/>
    </row>
    <row r="387" spans="1:16">
      <c r="A387" s="20"/>
      <c r="B387" s="406"/>
      <c r="C387" s="406"/>
      <c r="D387" s="406"/>
      <c r="E387" s="406"/>
      <c r="F387" s="406"/>
      <c r="G387" s="407"/>
      <c r="H387" s="406"/>
      <c r="I387" s="406"/>
      <c r="J387" s="408"/>
      <c r="K387" s="409"/>
      <c r="L387" s="409"/>
      <c r="M387" s="410"/>
      <c r="N387" s="411"/>
      <c r="O387" s="411"/>
      <c r="P387" s="411"/>
    </row>
    <row r="388" spans="1:16">
      <c r="A388" s="20"/>
      <c r="B388" s="406"/>
      <c r="C388" s="406"/>
      <c r="D388" s="406"/>
      <c r="E388" s="406"/>
      <c r="F388" s="406"/>
      <c r="G388" s="407"/>
      <c r="H388" s="406"/>
      <c r="I388" s="406"/>
      <c r="J388" s="408"/>
      <c r="K388" s="409"/>
      <c r="L388" s="409"/>
      <c r="M388" s="410"/>
      <c r="N388" s="411"/>
      <c r="O388" s="411"/>
      <c r="P388" s="411"/>
    </row>
    <row r="389" spans="1:16">
      <c r="A389" s="20"/>
      <c r="B389" s="406"/>
      <c r="C389" s="406"/>
      <c r="D389" s="406"/>
      <c r="E389" s="406"/>
      <c r="F389" s="406"/>
      <c r="G389" s="407"/>
      <c r="H389" s="406"/>
      <c r="I389" s="406"/>
      <c r="J389" s="408"/>
      <c r="K389" s="409"/>
      <c r="L389" s="409"/>
      <c r="M389" s="410"/>
      <c r="N389" s="411"/>
      <c r="O389" s="411"/>
      <c r="P389" s="411"/>
    </row>
    <row r="390" spans="1:16">
      <c r="A390" s="20"/>
      <c r="B390" s="406"/>
      <c r="C390" s="406"/>
      <c r="D390" s="406"/>
      <c r="E390" s="406"/>
      <c r="F390" s="406"/>
      <c r="G390" s="407"/>
      <c r="H390" s="406"/>
      <c r="I390" s="406"/>
      <c r="J390" s="408"/>
      <c r="K390" s="409"/>
      <c r="L390" s="409"/>
      <c r="M390" s="410"/>
      <c r="N390" s="411"/>
      <c r="O390" s="411"/>
      <c r="P390" s="411"/>
    </row>
    <row r="391" spans="1:16">
      <c r="A391" s="20"/>
      <c r="B391" s="406"/>
      <c r="C391" s="406"/>
      <c r="D391" s="406"/>
      <c r="E391" s="406"/>
      <c r="F391" s="406"/>
      <c r="G391" s="407"/>
      <c r="H391" s="406"/>
      <c r="I391" s="406"/>
      <c r="J391" s="408"/>
      <c r="K391" s="409"/>
      <c r="L391" s="409"/>
      <c r="M391" s="410"/>
      <c r="N391" s="411"/>
      <c r="O391" s="411"/>
      <c r="P391" s="411"/>
    </row>
    <row r="392" spans="1:16">
      <c r="A392" s="20"/>
      <c r="B392" s="406"/>
      <c r="C392" s="406"/>
      <c r="D392" s="406"/>
      <c r="E392" s="406"/>
      <c r="F392" s="406"/>
      <c r="G392" s="407"/>
      <c r="H392" s="406"/>
      <c r="I392" s="406"/>
      <c r="J392" s="408"/>
      <c r="K392" s="409"/>
      <c r="L392" s="409"/>
      <c r="M392" s="410"/>
      <c r="N392" s="411"/>
      <c r="O392" s="411"/>
      <c r="P392" s="411"/>
    </row>
    <row r="393" spans="1:16">
      <c r="A393" s="20"/>
      <c r="B393" s="406"/>
      <c r="C393" s="406"/>
      <c r="D393" s="406"/>
      <c r="E393" s="406"/>
      <c r="F393" s="406"/>
      <c r="G393" s="407"/>
      <c r="H393" s="406"/>
      <c r="I393" s="406"/>
      <c r="J393" s="408"/>
      <c r="K393" s="409"/>
      <c r="L393" s="409"/>
      <c r="M393" s="410"/>
      <c r="N393" s="411"/>
      <c r="O393" s="411"/>
      <c r="P393" s="411"/>
    </row>
    <row r="394" spans="1:16">
      <c r="A394" s="20"/>
      <c r="B394" s="406"/>
      <c r="C394" s="406"/>
      <c r="D394" s="406"/>
      <c r="E394" s="406"/>
      <c r="F394" s="406"/>
      <c r="G394" s="407"/>
      <c r="H394" s="406"/>
      <c r="I394" s="406"/>
      <c r="J394" s="408"/>
      <c r="K394" s="409"/>
      <c r="L394" s="409"/>
      <c r="M394" s="410"/>
      <c r="N394" s="411"/>
      <c r="O394" s="411"/>
      <c r="P394" s="411"/>
    </row>
    <row r="395" spans="1:16">
      <c r="A395" s="20"/>
      <c r="B395" s="406"/>
      <c r="C395" s="406"/>
      <c r="D395" s="406"/>
      <c r="E395" s="406"/>
      <c r="F395" s="406"/>
      <c r="G395" s="407"/>
      <c r="H395" s="406"/>
      <c r="I395" s="406"/>
      <c r="J395" s="408"/>
      <c r="K395" s="409"/>
      <c r="L395" s="409"/>
      <c r="M395" s="410"/>
      <c r="N395" s="411"/>
      <c r="O395" s="411"/>
      <c r="P395" s="411"/>
    </row>
    <row r="396" spans="1:16">
      <c r="A396" s="20"/>
      <c r="B396" s="406"/>
      <c r="C396" s="406"/>
      <c r="D396" s="406"/>
      <c r="E396" s="406"/>
      <c r="F396" s="406"/>
      <c r="G396" s="407"/>
      <c r="H396" s="406"/>
      <c r="I396" s="406"/>
      <c r="J396" s="408"/>
      <c r="K396" s="409"/>
      <c r="L396" s="409"/>
      <c r="M396" s="410"/>
      <c r="N396" s="411"/>
      <c r="O396" s="411"/>
      <c r="P396" s="411"/>
    </row>
    <row r="397" spans="1:16">
      <c r="A397" s="20"/>
      <c r="B397" s="406"/>
      <c r="C397" s="406"/>
      <c r="D397" s="406"/>
      <c r="E397" s="406"/>
      <c r="F397" s="406"/>
      <c r="G397" s="407"/>
      <c r="H397" s="406"/>
      <c r="I397" s="406"/>
      <c r="J397" s="408"/>
      <c r="K397" s="409"/>
      <c r="L397" s="409"/>
      <c r="M397" s="410"/>
      <c r="N397" s="411"/>
      <c r="O397" s="411"/>
      <c r="P397" s="411"/>
    </row>
    <row r="398" spans="1:16">
      <c r="A398" s="20"/>
      <c r="B398" s="406"/>
      <c r="C398" s="406"/>
      <c r="D398" s="406"/>
      <c r="E398" s="406"/>
      <c r="F398" s="406"/>
      <c r="G398" s="407"/>
      <c r="H398" s="406"/>
      <c r="I398" s="406"/>
      <c r="J398" s="408"/>
      <c r="K398" s="409"/>
      <c r="L398" s="409"/>
      <c r="M398" s="410"/>
      <c r="N398" s="411"/>
      <c r="O398" s="411"/>
      <c r="P398" s="411"/>
    </row>
    <row r="399" spans="1:16">
      <c r="A399" s="20"/>
      <c r="B399" s="406"/>
      <c r="C399" s="406"/>
      <c r="D399" s="406"/>
      <c r="E399" s="406"/>
      <c r="F399" s="406"/>
      <c r="G399" s="407"/>
      <c r="H399" s="406"/>
      <c r="I399" s="406"/>
      <c r="J399" s="408"/>
      <c r="K399" s="409"/>
      <c r="L399" s="409"/>
      <c r="M399" s="410"/>
      <c r="N399" s="411"/>
      <c r="O399" s="411"/>
      <c r="P399" s="411"/>
    </row>
    <row r="400" spans="1:16">
      <c r="A400" s="20"/>
      <c r="B400" s="406"/>
      <c r="C400" s="406"/>
      <c r="D400" s="406"/>
      <c r="E400" s="406"/>
      <c r="F400" s="406"/>
      <c r="G400" s="407"/>
      <c r="H400" s="406"/>
      <c r="I400" s="406"/>
      <c r="J400" s="408"/>
      <c r="K400" s="409"/>
      <c r="L400" s="409"/>
      <c r="M400" s="410"/>
      <c r="N400" s="411"/>
      <c r="O400" s="411"/>
      <c r="P400" s="411"/>
    </row>
    <row r="401" spans="1:16">
      <c r="A401" s="20"/>
      <c r="B401" s="406"/>
      <c r="C401" s="406"/>
      <c r="D401" s="406"/>
      <c r="E401" s="406"/>
      <c r="F401" s="406"/>
      <c r="G401" s="407"/>
      <c r="H401" s="406"/>
      <c r="I401" s="406"/>
      <c r="J401" s="408"/>
      <c r="K401" s="409"/>
      <c r="L401" s="409"/>
      <c r="M401" s="410"/>
      <c r="N401" s="411"/>
      <c r="O401" s="411"/>
      <c r="P401" s="411"/>
    </row>
    <row r="402" spans="1:16">
      <c r="A402" s="20"/>
      <c r="B402" s="406"/>
      <c r="C402" s="406"/>
      <c r="D402" s="406"/>
      <c r="E402" s="406"/>
      <c r="F402" s="406"/>
      <c r="G402" s="407"/>
      <c r="H402" s="406"/>
      <c r="I402" s="406"/>
      <c r="J402" s="408"/>
      <c r="K402" s="409"/>
      <c r="L402" s="409"/>
      <c r="M402" s="410"/>
      <c r="N402" s="411"/>
      <c r="O402" s="411"/>
      <c r="P402" s="411"/>
    </row>
    <row r="403" spans="1:16">
      <c r="A403" s="20"/>
      <c r="B403" s="406"/>
      <c r="C403" s="406"/>
      <c r="D403" s="406"/>
      <c r="E403" s="406"/>
      <c r="F403" s="406"/>
      <c r="G403" s="407"/>
      <c r="H403" s="406"/>
      <c r="I403" s="406"/>
      <c r="J403" s="408"/>
      <c r="K403" s="409"/>
      <c r="L403" s="409"/>
      <c r="M403" s="410"/>
      <c r="N403" s="411"/>
      <c r="O403" s="411"/>
      <c r="P403" s="411"/>
    </row>
    <row r="404" spans="1:16">
      <c r="A404" s="20"/>
      <c r="B404" s="406"/>
      <c r="C404" s="406"/>
      <c r="D404" s="406"/>
      <c r="E404" s="406"/>
      <c r="F404" s="406"/>
      <c r="G404" s="407"/>
      <c r="H404" s="406"/>
      <c r="I404" s="406"/>
      <c r="J404" s="408"/>
      <c r="K404" s="409"/>
      <c r="L404" s="409"/>
      <c r="M404" s="410"/>
      <c r="N404" s="411"/>
      <c r="O404" s="411"/>
      <c r="P404" s="411"/>
    </row>
    <row r="405" spans="1:16">
      <c r="A405" s="20"/>
      <c r="B405" s="406"/>
      <c r="C405" s="406"/>
      <c r="D405" s="406"/>
      <c r="E405" s="406"/>
      <c r="F405" s="406"/>
      <c r="G405" s="407"/>
      <c r="H405" s="406"/>
      <c r="I405" s="406"/>
      <c r="J405" s="408"/>
      <c r="K405" s="409"/>
      <c r="L405" s="409"/>
      <c r="M405" s="410"/>
      <c r="N405" s="411"/>
      <c r="O405" s="411"/>
      <c r="P405" s="411"/>
    </row>
    <row r="406" spans="1:16">
      <c r="A406" s="20"/>
      <c r="B406" s="406"/>
      <c r="C406" s="406"/>
      <c r="D406" s="406"/>
      <c r="E406" s="406"/>
      <c r="F406" s="406"/>
      <c r="G406" s="407"/>
      <c r="H406" s="406"/>
      <c r="I406" s="406"/>
      <c r="J406" s="408"/>
      <c r="K406" s="409"/>
      <c r="L406" s="409"/>
      <c r="M406" s="410"/>
      <c r="N406" s="411"/>
      <c r="O406" s="411"/>
      <c r="P406" s="411"/>
    </row>
    <row r="407" spans="1:16">
      <c r="A407" s="20"/>
      <c r="B407" s="406"/>
      <c r="C407" s="406"/>
      <c r="D407" s="406"/>
      <c r="E407" s="406"/>
      <c r="F407" s="406"/>
      <c r="G407" s="407"/>
      <c r="H407" s="406"/>
      <c r="I407" s="406"/>
      <c r="J407" s="408"/>
      <c r="K407" s="409"/>
      <c r="L407" s="409"/>
      <c r="M407" s="410"/>
      <c r="N407" s="411"/>
      <c r="O407" s="411"/>
      <c r="P407" s="411"/>
    </row>
    <row r="408" spans="1:16">
      <c r="A408" s="20"/>
      <c r="B408" s="406"/>
      <c r="C408" s="406"/>
      <c r="D408" s="406"/>
      <c r="E408" s="406"/>
      <c r="F408" s="406"/>
      <c r="G408" s="407"/>
      <c r="H408" s="406"/>
      <c r="I408" s="406"/>
      <c r="J408" s="408"/>
      <c r="K408" s="409"/>
      <c r="L408" s="409"/>
      <c r="M408" s="410"/>
      <c r="N408" s="411"/>
      <c r="O408" s="411"/>
      <c r="P408" s="411"/>
    </row>
    <row r="409" spans="1:16">
      <c r="A409" s="20"/>
      <c r="B409" s="406"/>
      <c r="C409" s="406"/>
      <c r="D409" s="406"/>
      <c r="E409" s="406"/>
      <c r="F409" s="406"/>
      <c r="G409" s="407"/>
      <c r="H409" s="406"/>
      <c r="I409" s="406"/>
      <c r="J409" s="408"/>
      <c r="K409" s="409"/>
      <c r="L409" s="409"/>
      <c r="M409" s="410"/>
      <c r="N409" s="411"/>
      <c r="O409" s="411"/>
      <c r="P409" s="411"/>
    </row>
    <row r="410" spans="1:16">
      <c r="A410" s="20"/>
      <c r="B410" s="406"/>
      <c r="C410" s="406"/>
      <c r="D410" s="406"/>
      <c r="E410" s="406"/>
      <c r="F410" s="406"/>
      <c r="G410" s="407"/>
      <c r="H410" s="406"/>
      <c r="I410" s="406"/>
      <c r="J410" s="408"/>
      <c r="K410" s="409"/>
      <c r="L410" s="409"/>
      <c r="M410" s="410"/>
      <c r="N410" s="411"/>
      <c r="O410" s="411"/>
      <c r="P410" s="411"/>
    </row>
    <row r="411" spans="1:16">
      <c r="A411" s="20"/>
      <c r="B411" s="406"/>
      <c r="C411" s="406"/>
      <c r="D411" s="406"/>
      <c r="E411" s="406"/>
      <c r="F411" s="406"/>
      <c r="G411" s="407"/>
      <c r="H411" s="406"/>
      <c r="I411" s="406"/>
      <c r="J411" s="408"/>
      <c r="K411" s="409"/>
      <c r="L411" s="409"/>
      <c r="M411" s="410"/>
      <c r="N411" s="411"/>
      <c r="O411" s="411"/>
      <c r="P411" s="411"/>
    </row>
    <row r="412" spans="1:16">
      <c r="A412" s="20"/>
      <c r="B412" s="406"/>
      <c r="C412" s="406"/>
      <c r="D412" s="406"/>
      <c r="E412" s="406"/>
      <c r="F412" s="406"/>
      <c r="G412" s="407"/>
      <c r="H412" s="406"/>
      <c r="I412" s="406"/>
      <c r="J412" s="408"/>
      <c r="K412" s="409"/>
      <c r="L412" s="409"/>
      <c r="M412" s="410"/>
      <c r="N412" s="411"/>
      <c r="O412" s="411"/>
      <c r="P412" s="411"/>
    </row>
    <row r="413" spans="1:16">
      <c r="A413" s="20"/>
      <c r="B413" s="406"/>
      <c r="C413" s="406"/>
      <c r="D413" s="406"/>
      <c r="E413" s="406"/>
      <c r="F413" s="406"/>
      <c r="G413" s="407"/>
      <c r="H413" s="406"/>
      <c r="I413" s="406"/>
      <c r="J413" s="408"/>
      <c r="K413" s="409"/>
      <c r="L413" s="409"/>
      <c r="M413" s="410"/>
      <c r="N413" s="411"/>
      <c r="O413" s="411"/>
      <c r="P413" s="411"/>
    </row>
    <row r="414" spans="1:16">
      <c r="A414" s="20"/>
      <c r="B414" s="406"/>
      <c r="C414" s="406"/>
      <c r="D414" s="406"/>
      <c r="E414" s="406"/>
      <c r="F414" s="406"/>
      <c r="G414" s="407"/>
      <c r="H414" s="406"/>
      <c r="I414" s="406"/>
      <c r="J414" s="408"/>
      <c r="K414" s="409"/>
      <c r="L414" s="409"/>
      <c r="M414" s="410"/>
      <c r="N414" s="411"/>
      <c r="O414" s="411"/>
      <c r="P414" s="411"/>
    </row>
    <row r="415" spans="1:16">
      <c r="A415" s="20"/>
      <c r="B415" s="406"/>
      <c r="C415" s="406"/>
      <c r="D415" s="406"/>
      <c r="E415" s="406"/>
      <c r="F415" s="406"/>
      <c r="G415" s="407"/>
      <c r="H415" s="406"/>
      <c r="I415" s="406"/>
      <c r="J415" s="408"/>
      <c r="K415" s="409"/>
      <c r="L415" s="409"/>
      <c r="M415" s="410"/>
      <c r="N415" s="411"/>
      <c r="O415" s="411"/>
      <c r="P415" s="411"/>
    </row>
    <row r="416" spans="1:16">
      <c r="A416" s="20"/>
      <c r="B416" s="406"/>
      <c r="C416" s="406"/>
      <c r="D416" s="406"/>
      <c r="E416" s="406"/>
      <c r="F416" s="406"/>
      <c r="G416" s="407"/>
      <c r="H416" s="406"/>
      <c r="I416" s="406"/>
      <c r="J416" s="408"/>
      <c r="K416" s="409"/>
      <c r="L416" s="409"/>
      <c r="M416" s="410"/>
      <c r="N416" s="411"/>
      <c r="O416" s="411"/>
      <c r="P416" s="411"/>
    </row>
    <row r="417" spans="1:16">
      <c r="A417" s="20"/>
      <c r="B417" s="406"/>
      <c r="C417" s="406"/>
      <c r="D417" s="406"/>
      <c r="E417" s="406"/>
      <c r="F417" s="406"/>
      <c r="G417" s="407"/>
      <c r="H417" s="406"/>
      <c r="I417" s="406"/>
      <c r="J417" s="408"/>
      <c r="K417" s="409"/>
      <c r="L417" s="409"/>
      <c r="M417" s="410"/>
      <c r="N417" s="411"/>
      <c r="O417" s="411"/>
      <c r="P417" s="411"/>
    </row>
    <row r="418" spans="1:16">
      <c r="A418" s="20"/>
      <c r="B418" s="406"/>
      <c r="C418" s="406"/>
      <c r="D418" s="406"/>
      <c r="E418" s="406"/>
      <c r="F418" s="406"/>
      <c r="G418" s="407"/>
      <c r="H418" s="406"/>
      <c r="I418" s="406"/>
      <c r="J418" s="408"/>
      <c r="K418" s="409"/>
      <c r="L418" s="409"/>
      <c r="M418" s="410"/>
      <c r="N418" s="411"/>
      <c r="O418" s="411"/>
      <c r="P418" s="411"/>
    </row>
    <row r="419" spans="1:16">
      <c r="A419" s="20"/>
      <c r="B419" s="406"/>
      <c r="C419" s="406"/>
      <c r="D419" s="406"/>
      <c r="E419" s="406"/>
      <c r="F419" s="406"/>
      <c r="G419" s="407"/>
      <c r="H419" s="406"/>
      <c r="I419" s="406"/>
      <c r="J419" s="408"/>
      <c r="K419" s="409"/>
      <c r="L419" s="409"/>
      <c r="M419" s="410"/>
      <c r="N419" s="411"/>
      <c r="O419" s="411"/>
      <c r="P419" s="411"/>
    </row>
    <row r="420" spans="1:16">
      <c r="A420" s="20"/>
      <c r="B420" s="406"/>
      <c r="C420" s="406"/>
      <c r="D420" s="406"/>
      <c r="E420" s="406"/>
      <c r="F420" s="406"/>
      <c r="G420" s="407"/>
      <c r="H420" s="406"/>
      <c r="I420" s="406"/>
      <c r="J420" s="408"/>
      <c r="K420" s="409"/>
      <c r="L420" s="409"/>
      <c r="M420" s="410"/>
      <c r="N420" s="411"/>
      <c r="O420" s="411"/>
      <c r="P420" s="411"/>
    </row>
    <row r="421" spans="1:16">
      <c r="A421" s="20"/>
      <c r="B421" s="406"/>
      <c r="C421" s="406"/>
      <c r="D421" s="406"/>
      <c r="E421" s="406"/>
      <c r="F421" s="406"/>
      <c r="G421" s="407"/>
      <c r="H421" s="406"/>
      <c r="I421" s="406"/>
      <c r="J421" s="408"/>
      <c r="K421" s="409"/>
      <c r="L421" s="409"/>
      <c r="M421" s="410"/>
      <c r="N421" s="411"/>
      <c r="O421" s="411"/>
      <c r="P421" s="411"/>
    </row>
    <row r="422" spans="1:16">
      <c r="A422" s="20"/>
      <c r="B422" s="406"/>
      <c r="C422" s="406"/>
      <c r="D422" s="406"/>
      <c r="E422" s="406"/>
      <c r="F422" s="406"/>
      <c r="G422" s="407"/>
      <c r="H422" s="406"/>
      <c r="I422" s="406"/>
      <c r="J422" s="408"/>
      <c r="K422" s="409"/>
      <c r="L422" s="409"/>
      <c r="M422" s="410"/>
      <c r="N422" s="411"/>
      <c r="O422" s="411"/>
      <c r="P422" s="411"/>
    </row>
    <row r="423" spans="1:16">
      <c r="A423" s="20"/>
      <c r="B423" s="406"/>
      <c r="C423" s="406"/>
      <c r="D423" s="406"/>
      <c r="E423" s="406"/>
      <c r="F423" s="406"/>
      <c r="G423" s="407"/>
      <c r="H423" s="406"/>
      <c r="I423" s="406"/>
      <c r="J423" s="408"/>
      <c r="K423" s="409"/>
      <c r="L423" s="409"/>
      <c r="M423" s="410"/>
      <c r="N423" s="411"/>
      <c r="O423" s="411"/>
      <c r="P423" s="411"/>
    </row>
    <row r="424" spans="1:16">
      <c r="A424" s="20"/>
      <c r="B424" s="406"/>
      <c r="C424" s="406"/>
      <c r="D424" s="406"/>
      <c r="E424" s="406"/>
      <c r="F424" s="406"/>
      <c r="G424" s="407"/>
      <c r="H424" s="406"/>
      <c r="I424" s="406"/>
      <c r="J424" s="408"/>
      <c r="K424" s="409"/>
      <c r="L424" s="409"/>
      <c r="M424" s="410"/>
      <c r="N424" s="411"/>
      <c r="O424" s="411"/>
      <c r="P424" s="411"/>
    </row>
    <row r="425" spans="1:16">
      <c r="A425" s="20"/>
      <c r="B425" s="406"/>
      <c r="C425" s="406"/>
      <c r="D425" s="406"/>
      <c r="E425" s="406"/>
      <c r="F425" s="406"/>
      <c r="G425" s="407"/>
      <c r="H425" s="406"/>
      <c r="I425" s="406"/>
      <c r="J425" s="408"/>
      <c r="K425" s="409"/>
      <c r="L425" s="409"/>
      <c r="M425" s="410"/>
      <c r="N425" s="411"/>
      <c r="O425" s="411"/>
      <c r="P425" s="411"/>
    </row>
    <row r="426" spans="1:16">
      <c r="A426" s="20"/>
      <c r="B426" s="406"/>
      <c r="C426" s="406"/>
      <c r="D426" s="406"/>
      <c r="E426" s="406"/>
      <c r="F426" s="406"/>
      <c r="G426" s="407"/>
      <c r="H426" s="406"/>
      <c r="I426" s="406"/>
      <c r="J426" s="408"/>
      <c r="K426" s="409"/>
      <c r="L426" s="409"/>
      <c r="M426" s="410"/>
      <c r="N426" s="411"/>
      <c r="O426" s="411"/>
      <c r="P426" s="411"/>
    </row>
    <row r="427" spans="1:16">
      <c r="A427" s="20"/>
      <c r="B427" s="406"/>
      <c r="C427" s="406"/>
      <c r="D427" s="406"/>
      <c r="E427" s="406"/>
      <c r="F427" s="406"/>
      <c r="G427" s="407"/>
      <c r="H427" s="406"/>
      <c r="I427" s="406"/>
      <c r="J427" s="408"/>
      <c r="K427" s="409"/>
      <c r="L427" s="409"/>
      <c r="M427" s="410"/>
      <c r="N427" s="411"/>
      <c r="O427" s="411"/>
      <c r="P427" s="411"/>
    </row>
    <row r="428" spans="1:16">
      <c r="A428" s="20"/>
      <c r="B428" s="406"/>
      <c r="C428" s="406"/>
      <c r="D428" s="406"/>
      <c r="E428" s="406"/>
      <c r="F428" s="406"/>
      <c r="G428" s="407"/>
      <c r="H428" s="406"/>
      <c r="I428" s="406"/>
      <c r="J428" s="408"/>
      <c r="K428" s="409"/>
      <c r="L428" s="409"/>
      <c r="M428" s="410"/>
      <c r="N428" s="411"/>
      <c r="O428" s="411"/>
      <c r="P428" s="411"/>
    </row>
    <row r="429" spans="1:16">
      <c r="A429" s="20"/>
      <c r="B429" s="406"/>
      <c r="C429" s="406"/>
      <c r="D429" s="406"/>
      <c r="E429" s="406"/>
      <c r="F429" s="406"/>
      <c r="G429" s="407"/>
      <c r="H429" s="406"/>
      <c r="I429" s="406"/>
      <c r="J429" s="408"/>
      <c r="K429" s="409"/>
      <c r="L429" s="409"/>
      <c r="M429" s="410"/>
      <c r="N429" s="411"/>
      <c r="O429" s="411"/>
      <c r="P429" s="411"/>
    </row>
    <row r="430" spans="1:16">
      <c r="A430" s="20"/>
      <c r="B430" s="406"/>
      <c r="C430" s="406"/>
      <c r="D430" s="406"/>
      <c r="E430" s="406"/>
      <c r="F430" s="406"/>
      <c r="G430" s="407"/>
      <c r="H430" s="406"/>
      <c r="I430" s="406"/>
      <c r="J430" s="408"/>
      <c r="K430" s="409"/>
      <c r="L430" s="409"/>
      <c r="M430" s="410"/>
      <c r="N430" s="411"/>
      <c r="O430" s="411"/>
      <c r="P430" s="411"/>
    </row>
    <row r="431" spans="1:16">
      <c r="A431" s="20"/>
      <c r="B431" s="406"/>
      <c r="C431" s="406"/>
      <c r="D431" s="406"/>
      <c r="E431" s="406"/>
      <c r="F431" s="406"/>
      <c r="G431" s="407"/>
      <c r="H431" s="406"/>
      <c r="I431" s="406"/>
      <c r="J431" s="408"/>
      <c r="K431" s="409"/>
      <c r="L431" s="409"/>
      <c r="M431" s="410"/>
      <c r="N431" s="411"/>
      <c r="O431" s="411"/>
      <c r="P431" s="411"/>
    </row>
    <row r="432" spans="1:16">
      <c r="A432" s="20"/>
      <c r="B432" s="406"/>
      <c r="C432" s="406"/>
      <c r="D432" s="406"/>
      <c r="E432" s="406"/>
      <c r="F432" s="406"/>
      <c r="G432" s="407"/>
      <c r="H432" s="406"/>
      <c r="I432" s="406"/>
      <c r="J432" s="408"/>
      <c r="K432" s="409"/>
      <c r="L432" s="409"/>
      <c r="M432" s="410"/>
      <c r="N432" s="411"/>
      <c r="O432" s="411"/>
      <c r="P432" s="411"/>
    </row>
    <row r="433" spans="1:16">
      <c r="A433" s="20"/>
      <c r="B433" s="406"/>
      <c r="C433" s="406"/>
      <c r="D433" s="406"/>
      <c r="E433" s="406"/>
      <c r="F433" s="406"/>
      <c r="G433" s="407"/>
      <c r="H433" s="406"/>
      <c r="I433" s="406"/>
      <c r="J433" s="408"/>
      <c r="K433" s="409"/>
      <c r="L433" s="409"/>
      <c r="M433" s="410"/>
      <c r="N433" s="411"/>
      <c r="O433" s="411"/>
      <c r="P433" s="411"/>
    </row>
    <row r="434" spans="1:16">
      <c r="A434" s="20"/>
      <c r="B434" s="406"/>
      <c r="C434" s="406"/>
      <c r="D434" s="406"/>
      <c r="E434" s="406"/>
      <c r="F434" s="406"/>
      <c r="G434" s="407"/>
      <c r="H434" s="406"/>
      <c r="I434" s="406"/>
      <c r="J434" s="408"/>
      <c r="K434" s="409"/>
      <c r="L434" s="409"/>
      <c r="M434" s="410"/>
      <c r="N434" s="411"/>
      <c r="O434" s="411"/>
      <c r="P434" s="411"/>
    </row>
    <row r="435" spans="1:16">
      <c r="A435" s="20"/>
      <c r="B435" s="406"/>
      <c r="C435" s="406"/>
      <c r="D435" s="406"/>
      <c r="E435" s="406"/>
      <c r="F435" s="406"/>
      <c r="G435" s="407"/>
      <c r="H435" s="406"/>
      <c r="I435" s="406"/>
      <c r="J435" s="408"/>
      <c r="K435" s="409"/>
      <c r="L435" s="409"/>
      <c r="M435" s="410"/>
      <c r="N435" s="411"/>
      <c r="O435" s="411"/>
      <c r="P435" s="411"/>
    </row>
    <row r="436" spans="1:16">
      <c r="A436" s="20"/>
      <c r="B436" s="406"/>
      <c r="C436" s="406"/>
      <c r="D436" s="406"/>
      <c r="E436" s="406"/>
      <c r="F436" s="406"/>
      <c r="G436" s="407"/>
      <c r="H436" s="406"/>
      <c r="I436" s="406"/>
      <c r="J436" s="408"/>
      <c r="K436" s="409"/>
      <c r="L436" s="409"/>
      <c r="M436" s="410"/>
      <c r="N436" s="411"/>
      <c r="O436" s="411"/>
      <c r="P436" s="411"/>
    </row>
    <row r="437" spans="1:16">
      <c r="A437" s="20"/>
      <c r="B437" s="406"/>
      <c r="C437" s="406"/>
      <c r="D437" s="406"/>
      <c r="E437" s="406"/>
      <c r="F437" s="406"/>
      <c r="G437" s="407"/>
      <c r="H437" s="406"/>
      <c r="I437" s="406"/>
      <c r="J437" s="408"/>
      <c r="K437" s="409"/>
      <c r="L437" s="409"/>
      <c r="M437" s="410"/>
      <c r="N437" s="411"/>
      <c r="O437" s="411"/>
      <c r="P437" s="411"/>
    </row>
    <row r="438" spans="1:16">
      <c r="A438" s="20"/>
      <c r="B438" s="406"/>
      <c r="C438" s="406"/>
      <c r="D438" s="406"/>
      <c r="E438" s="406"/>
      <c r="F438" s="406"/>
      <c r="G438" s="407"/>
      <c r="H438" s="406"/>
      <c r="I438" s="406"/>
      <c r="J438" s="408"/>
      <c r="K438" s="409"/>
      <c r="L438" s="409"/>
      <c r="M438" s="410"/>
      <c r="N438" s="411"/>
      <c r="O438" s="411"/>
      <c r="P438" s="411"/>
    </row>
    <row r="439" spans="1:16">
      <c r="A439" s="20"/>
      <c r="B439" s="406"/>
      <c r="C439" s="406"/>
      <c r="D439" s="406"/>
      <c r="E439" s="406"/>
      <c r="F439" s="406"/>
      <c r="G439" s="407"/>
      <c r="H439" s="406"/>
      <c r="I439" s="406"/>
      <c r="J439" s="408"/>
      <c r="K439" s="409"/>
      <c r="L439" s="409"/>
      <c r="M439" s="410"/>
      <c r="N439" s="411"/>
      <c r="O439" s="411"/>
      <c r="P439" s="411"/>
    </row>
    <row r="440" spans="1:16">
      <c r="A440" s="20"/>
      <c r="B440" s="406"/>
      <c r="C440" s="406"/>
      <c r="D440" s="406"/>
      <c r="E440" s="406"/>
      <c r="F440" s="406"/>
      <c r="G440" s="407"/>
      <c r="H440" s="406"/>
      <c r="I440" s="406"/>
      <c r="J440" s="408"/>
      <c r="K440" s="409"/>
      <c r="L440" s="409"/>
      <c r="M440" s="410"/>
      <c r="N440" s="411"/>
      <c r="O440" s="411"/>
      <c r="P440" s="411"/>
    </row>
    <row r="441" spans="1:16">
      <c r="A441" s="20"/>
      <c r="B441" s="406"/>
      <c r="C441" s="406"/>
      <c r="D441" s="406"/>
      <c r="E441" s="406"/>
      <c r="F441" s="406"/>
      <c r="G441" s="407"/>
      <c r="H441" s="406"/>
      <c r="I441" s="406"/>
      <c r="J441" s="408"/>
      <c r="K441" s="409"/>
      <c r="L441" s="409"/>
      <c r="M441" s="410"/>
      <c r="N441" s="411"/>
      <c r="O441" s="411"/>
      <c r="P441" s="411"/>
    </row>
    <row r="442" spans="1:16">
      <c r="A442" s="20"/>
      <c r="B442" s="406"/>
      <c r="C442" s="406"/>
      <c r="D442" s="406"/>
      <c r="E442" s="406"/>
      <c r="F442" s="406"/>
      <c r="G442" s="407"/>
      <c r="H442" s="406"/>
      <c r="I442" s="406"/>
      <c r="J442" s="408"/>
      <c r="K442" s="409"/>
      <c r="L442" s="409"/>
      <c r="M442" s="410"/>
      <c r="N442" s="411"/>
      <c r="O442" s="411"/>
      <c r="P442" s="411"/>
    </row>
    <row r="443" spans="1:16">
      <c r="A443" s="20"/>
      <c r="B443" s="406"/>
      <c r="C443" s="406"/>
      <c r="D443" s="406"/>
      <c r="E443" s="406"/>
      <c r="F443" s="406"/>
      <c r="G443" s="407"/>
      <c r="H443" s="406"/>
      <c r="I443" s="406"/>
      <c r="J443" s="408"/>
      <c r="K443" s="409"/>
      <c r="L443" s="409"/>
      <c r="M443" s="410"/>
      <c r="N443" s="411"/>
      <c r="O443" s="411"/>
      <c r="P443" s="411"/>
    </row>
    <row r="444" spans="1:16">
      <c r="A444" s="20"/>
      <c r="B444" s="406"/>
      <c r="C444" s="406"/>
      <c r="D444" s="406"/>
      <c r="E444" s="406"/>
      <c r="F444" s="406"/>
      <c r="G444" s="407"/>
      <c r="H444" s="406"/>
      <c r="I444" s="406"/>
      <c r="J444" s="408"/>
      <c r="K444" s="409"/>
      <c r="L444" s="409"/>
      <c r="M444" s="410"/>
      <c r="N444" s="411"/>
      <c r="O444" s="411"/>
      <c r="P444" s="411"/>
    </row>
    <row r="445" spans="1:16">
      <c r="A445" s="20"/>
      <c r="B445" s="406"/>
      <c r="C445" s="406"/>
      <c r="D445" s="406"/>
      <c r="E445" s="406"/>
      <c r="F445" s="406"/>
      <c r="G445" s="407"/>
      <c r="H445" s="406"/>
      <c r="I445" s="406"/>
      <c r="J445" s="408"/>
      <c r="K445" s="409"/>
      <c r="L445" s="409"/>
      <c r="M445" s="410"/>
      <c r="N445" s="411"/>
      <c r="O445" s="411"/>
      <c r="P445" s="411"/>
    </row>
    <row r="446" spans="1:16">
      <c r="A446" s="20"/>
      <c r="B446" s="406"/>
      <c r="C446" s="406"/>
      <c r="D446" s="406"/>
      <c r="E446" s="406"/>
      <c r="F446" s="406"/>
      <c r="G446" s="407"/>
      <c r="H446" s="406"/>
      <c r="I446" s="406"/>
      <c r="J446" s="408"/>
      <c r="K446" s="409"/>
      <c r="L446" s="409"/>
      <c r="M446" s="410"/>
      <c r="N446" s="411"/>
      <c r="O446" s="411"/>
      <c r="P446" s="411"/>
    </row>
    <row r="447" spans="1:16">
      <c r="A447" s="20"/>
      <c r="B447" s="406"/>
      <c r="C447" s="406"/>
      <c r="D447" s="406"/>
      <c r="E447" s="406"/>
      <c r="F447" s="406"/>
      <c r="G447" s="407"/>
      <c r="H447" s="406"/>
      <c r="I447" s="406"/>
      <c r="J447" s="408"/>
      <c r="K447" s="409"/>
      <c r="L447" s="409"/>
      <c r="M447" s="410"/>
      <c r="N447" s="411"/>
      <c r="O447" s="411"/>
      <c r="P447" s="411"/>
    </row>
    <row r="448" spans="1:16">
      <c r="A448" s="20"/>
      <c r="B448" s="406"/>
      <c r="C448" s="406"/>
      <c r="D448" s="406"/>
      <c r="E448" s="406"/>
      <c r="F448" s="406"/>
      <c r="G448" s="407"/>
      <c r="H448" s="406"/>
      <c r="I448" s="406"/>
      <c r="J448" s="408"/>
      <c r="K448" s="409"/>
      <c r="L448" s="409"/>
      <c r="M448" s="410"/>
      <c r="N448" s="411"/>
      <c r="O448" s="411"/>
      <c r="P448" s="411"/>
    </row>
    <row r="449" spans="1:16">
      <c r="A449" s="20"/>
      <c r="B449" s="406"/>
      <c r="C449" s="406"/>
      <c r="D449" s="406"/>
      <c r="E449" s="406"/>
      <c r="F449" s="406"/>
      <c r="G449" s="407"/>
      <c r="H449" s="406"/>
      <c r="I449" s="406"/>
      <c r="J449" s="408"/>
      <c r="K449" s="409"/>
      <c r="L449" s="409"/>
      <c r="M449" s="410"/>
      <c r="N449" s="411"/>
      <c r="O449" s="411"/>
      <c r="P449" s="411"/>
    </row>
    <row r="450" spans="1:16">
      <c r="A450" s="20"/>
      <c r="B450" s="406"/>
      <c r="C450" s="406"/>
      <c r="D450" s="406"/>
      <c r="E450" s="406"/>
      <c r="F450" s="406"/>
      <c r="G450" s="407"/>
      <c r="H450" s="406"/>
      <c r="I450" s="406"/>
      <c r="J450" s="408"/>
      <c r="K450" s="409"/>
      <c r="L450" s="409"/>
      <c r="M450" s="410"/>
      <c r="N450" s="411"/>
      <c r="O450" s="411"/>
      <c r="P450" s="411"/>
    </row>
    <row r="451" spans="1:16">
      <c r="A451" s="20"/>
      <c r="B451" s="406"/>
      <c r="C451" s="406"/>
      <c r="D451" s="406"/>
      <c r="E451" s="406"/>
      <c r="F451" s="406"/>
      <c r="G451" s="407"/>
      <c r="H451" s="406"/>
      <c r="I451" s="406"/>
      <c r="J451" s="408"/>
      <c r="K451" s="409"/>
      <c r="L451" s="409"/>
      <c r="M451" s="410"/>
      <c r="N451" s="411"/>
      <c r="O451" s="411"/>
      <c r="P451" s="411"/>
    </row>
    <row r="452" spans="1:16">
      <c r="A452" s="20"/>
      <c r="B452" s="406"/>
      <c r="C452" s="406"/>
      <c r="D452" s="406"/>
      <c r="E452" s="406"/>
      <c r="F452" s="406"/>
      <c r="G452" s="407"/>
      <c r="H452" s="406"/>
      <c r="I452" s="406"/>
      <c r="J452" s="408"/>
      <c r="K452" s="409"/>
      <c r="L452" s="409"/>
      <c r="M452" s="410"/>
      <c r="N452" s="411"/>
      <c r="O452" s="411"/>
      <c r="P452" s="411"/>
    </row>
    <row r="453" spans="1:16">
      <c r="A453" s="20"/>
      <c r="B453" s="406"/>
      <c r="C453" s="406"/>
      <c r="D453" s="406"/>
      <c r="E453" s="406"/>
      <c r="F453" s="406"/>
      <c r="G453" s="407"/>
      <c r="H453" s="406"/>
      <c r="I453" s="406"/>
      <c r="J453" s="408"/>
      <c r="K453" s="409"/>
      <c r="L453" s="409"/>
      <c r="M453" s="410"/>
      <c r="N453" s="411"/>
      <c r="O453" s="411"/>
      <c r="P453" s="411"/>
    </row>
    <row r="454" spans="1:16">
      <c r="A454" s="20"/>
      <c r="B454" s="406"/>
      <c r="C454" s="406"/>
      <c r="D454" s="406"/>
      <c r="E454" s="406"/>
      <c r="F454" s="406"/>
      <c r="G454" s="407"/>
      <c r="H454" s="406"/>
      <c r="I454" s="406"/>
      <c r="J454" s="408"/>
      <c r="K454" s="409"/>
      <c r="L454" s="409"/>
      <c r="M454" s="410"/>
      <c r="N454" s="411"/>
      <c r="O454" s="411"/>
      <c r="P454" s="411"/>
    </row>
    <row r="455" spans="1:16">
      <c r="A455" s="20"/>
      <c r="B455" s="406"/>
      <c r="C455" s="406"/>
      <c r="D455" s="406"/>
      <c r="E455" s="406"/>
      <c r="F455" s="406"/>
      <c r="G455" s="407"/>
      <c r="H455" s="406"/>
      <c r="I455" s="406"/>
      <c r="J455" s="408"/>
      <c r="K455" s="409"/>
      <c r="L455" s="409"/>
      <c r="M455" s="410"/>
      <c r="N455" s="411"/>
      <c r="O455" s="411"/>
      <c r="P455" s="411"/>
    </row>
    <row r="456" spans="1:16">
      <c r="A456" s="20"/>
      <c r="B456" s="406"/>
      <c r="C456" s="406"/>
      <c r="D456" s="406"/>
      <c r="E456" s="406"/>
      <c r="F456" s="406"/>
      <c r="G456" s="407"/>
      <c r="H456" s="406"/>
      <c r="I456" s="406"/>
      <c r="J456" s="408"/>
      <c r="K456" s="409"/>
      <c r="L456" s="409"/>
      <c r="M456" s="410"/>
      <c r="N456" s="411"/>
      <c r="O456" s="411"/>
      <c r="P456" s="411"/>
    </row>
    <row r="457" spans="1:16">
      <c r="A457" s="20"/>
      <c r="B457" s="406"/>
      <c r="C457" s="406"/>
      <c r="D457" s="406"/>
      <c r="E457" s="406"/>
      <c r="F457" s="406"/>
      <c r="G457" s="407"/>
      <c r="H457" s="406"/>
      <c r="I457" s="406"/>
      <c r="J457" s="408"/>
      <c r="K457" s="409"/>
      <c r="L457" s="409"/>
      <c r="M457" s="410"/>
      <c r="N457" s="411"/>
      <c r="O457" s="411"/>
      <c r="P457" s="411"/>
    </row>
    <row r="458" spans="1:16">
      <c r="A458" s="20"/>
      <c r="B458" s="406"/>
      <c r="C458" s="406"/>
      <c r="D458" s="406"/>
      <c r="E458" s="406"/>
      <c r="F458" s="406"/>
      <c r="G458" s="407"/>
      <c r="H458" s="406"/>
      <c r="I458" s="406"/>
      <c r="J458" s="408"/>
      <c r="K458" s="409"/>
      <c r="L458" s="409"/>
      <c r="M458" s="410"/>
      <c r="N458" s="411"/>
      <c r="O458" s="411"/>
      <c r="P458" s="411"/>
    </row>
    <row r="459" spans="1:16">
      <c r="A459" s="20"/>
      <c r="B459" s="406"/>
      <c r="C459" s="406"/>
      <c r="D459" s="406"/>
      <c r="E459" s="406"/>
      <c r="F459" s="406"/>
      <c r="G459" s="407"/>
      <c r="H459" s="406"/>
      <c r="I459" s="406"/>
      <c r="J459" s="408"/>
      <c r="K459" s="409"/>
      <c r="L459" s="409"/>
      <c r="M459" s="410"/>
      <c r="N459" s="411"/>
      <c r="O459" s="411"/>
      <c r="P459" s="411"/>
    </row>
    <row r="460" spans="1:16">
      <c r="A460" s="20"/>
      <c r="B460" s="406"/>
      <c r="C460" s="406"/>
      <c r="D460" s="406"/>
      <c r="E460" s="406"/>
      <c r="F460" s="406"/>
      <c r="G460" s="407"/>
      <c r="H460" s="406"/>
      <c r="I460" s="406"/>
      <c r="J460" s="408"/>
      <c r="K460" s="409"/>
      <c r="L460" s="409"/>
      <c r="M460" s="410"/>
      <c r="N460" s="411"/>
      <c r="O460" s="411"/>
      <c r="P460" s="411"/>
    </row>
    <row r="461" spans="1:16">
      <c r="A461" s="20"/>
      <c r="B461" s="406"/>
      <c r="C461" s="406"/>
      <c r="D461" s="406"/>
      <c r="E461" s="406"/>
      <c r="F461" s="406"/>
      <c r="G461" s="407"/>
      <c r="H461" s="406"/>
      <c r="I461" s="406"/>
      <c r="J461" s="408"/>
      <c r="K461" s="409"/>
      <c r="L461" s="409"/>
      <c r="M461" s="410"/>
      <c r="N461" s="411"/>
      <c r="O461" s="411"/>
      <c r="P461" s="411"/>
    </row>
    <row r="462" spans="1:16">
      <c r="A462" s="20"/>
      <c r="B462" s="406"/>
      <c r="C462" s="406"/>
      <c r="D462" s="406"/>
      <c r="E462" s="406"/>
      <c r="F462" s="406"/>
      <c r="G462" s="407"/>
      <c r="H462" s="406"/>
      <c r="I462" s="406"/>
      <c r="J462" s="408"/>
      <c r="K462" s="409"/>
      <c r="L462" s="409"/>
      <c r="M462" s="410"/>
      <c r="N462" s="411"/>
      <c r="O462" s="411"/>
      <c r="P462" s="411"/>
    </row>
    <row r="463" spans="1:16">
      <c r="A463" s="20"/>
      <c r="B463" s="406"/>
      <c r="C463" s="406"/>
      <c r="D463" s="406"/>
      <c r="E463" s="406"/>
      <c r="F463" s="406"/>
      <c r="G463" s="407"/>
      <c r="H463" s="406"/>
      <c r="I463" s="406"/>
      <c r="J463" s="408"/>
      <c r="K463" s="409"/>
      <c r="L463" s="409"/>
      <c r="M463" s="410"/>
      <c r="N463" s="411"/>
      <c r="O463" s="411"/>
      <c r="P463" s="411"/>
    </row>
    <row r="464" spans="1:16">
      <c r="A464" s="20"/>
      <c r="B464" s="406"/>
      <c r="C464" s="406"/>
      <c r="D464" s="406"/>
      <c r="E464" s="406"/>
      <c r="F464" s="406"/>
      <c r="G464" s="407"/>
      <c r="H464" s="406"/>
      <c r="I464" s="406"/>
      <c r="J464" s="408"/>
      <c r="K464" s="409"/>
      <c r="L464" s="409"/>
      <c r="M464" s="410"/>
      <c r="N464" s="411"/>
      <c r="O464" s="411"/>
      <c r="P464" s="411"/>
    </row>
    <row r="465" spans="1:16">
      <c r="A465" s="20"/>
      <c r="B465" s="406"/>
      <c r="C465" s="406"/>
      <c r="D465" s="406"/>
      <c r="E465" s="406"/>
      <c r="F465" s="406"/>
      <c r="G465" s="407"/>
      <c r="H465" s="406"/>
      <c r="I465" s="406"/>
      <c r="J465" s="408"/>
      <c r="K465" s="409"/>
      <c r="L465" s="409"/>
      <c r="M465" s="410"/>
      <c r="N465" s="411"/>
      <c r="O465" s="411"/>
      <c r="P465" s="411"/>
    </row>
    <row r="466" spans="1:16">
      <c r="A466" s="20"/>
      <c r="B466" s="406"/>
      <c r="C466" s="406"/>
      <c r="D466" s="406"/>
      <c r="E466" s="406"/>
      <c r="F466" s="406"/>
      <c r="G466" s="407"/>
      <c r="H466" s="406"/>
      <c r="I466" s="406"/>
      <c r="J466" s="408"/>
      <c r="K466" s="409"/>
      <c r="L466" s="409"/>
      <c r="M466" s="410"/>
      <c r="N466" s="411"/>
      <c r="O466" s="411"/>
      <c r="P466" s="411"/>
    </row>
    <row r="467" spans="1:16">
      <c r="A467" s="20"/>
      <c r="B467" s="406"/>
      <c r="C467" s="406"/>
      <c r="D467" s="406"/>
      <c r="E467" s="406"/>
      <c r="F467" s="406"/>
      <c r="G467" s="407"/>
      <c r="H467" s="406"/>
      <c r="I467" s="406"/>
      <c r="J467" s="408"/>
      <c r="K467" s="409"/>
      <c r="L467" s="409"/>
      <c r="M467" s="410"/>
      <c r="N467" s="411"/>
      <c r="O467" s="411"/>
      <c r="P467" s="411"/>
    </row>
    <row r="468" spans="1:16">
      <c r="A468" s="20"/>
      <c r="B468" s="406"/>
      <c r="C468" s="406"/>
      <c r="D468" s="406"/>
      <c r="E468" s="406"/>
      <c r="F468" s="406"/>
      <c r="G468" s="407"/>
      <c r="H468" s="406"/>
      <c r="I468" s="406"/>
      <c r="J468" s="408"/>
      <c r="K468" s="409"/>
      <c r="L468" s="409"/>
      <c r="M468" s="410"/>
      <c r="N468" s="411"/>
      <c r="O468" s="411"/>
      <c r="P468" s="411"/>
    </row>
    <row r="469" spans="1:16">
      <c r="A469" s="20"/>
      <c r="B469" s="406"/>
      <c r="C469" s="406"/>
      <c r="D469" s="406"/>
      <c r="E469" s="406"/>
      <c r="F469" s="406"/>
      <c r="G469" s="407"/>
      <c r="H469" s="406"/>
      <c r="I469" s="406"/>
      <c r="J469" s="408"/>
      <c r="K469" s="409"/>
      <c r="L469" s="409"/>
      <c r="M469" s="410"/>
      <c r="N469" s="411"/>
      <c r="O469" s="411"/>
      <c r="P469" s="411"/>
    </row>
    <row r="470" spans="1:16">
      <c r="A470" s="20"/>
      <c r="B470" s="406"/>
      <c r="C470" s="406"/>
      <c r="D470" s="406"/>
      <c r="E470" s="406"/>
      <c r="F470" s="406"/>
      <c r="G470" s="407"/>
      <c r="H470" s="406"/>
      <c r="I470" s="406"/>
      <c r="J470" s="408"/>
      <c r="K470" s="409"/>
      <c r="L470" s="409"/>
      <c r="M470" s="410"/>
      <c r="N470" s="411"/>
      <c r="O470" s="411"/>
      <c r="P470" s="411"/>
    </row>
    <row r="471" spans="1:16">
      <c r="A471" s="20"/>
      <c r="B471" s="406"/>
      <c r="C471" s="406"/>
      <c r="D471" s="406"/>
      <c r="E471" s="406"/>
      <c r="F471" s="406"/>
      <c r="G471" s="407"/>
      <c r="H471" s="406"/>
      <c r="I471" s="406"/>
      <c r="J471" s="408"/>
      <c r="K471" s="409"/>
      <c r="L471" s="409"/>
      <c r="M471" s="410"/>
      <c r="N471" s="411"/>
      <c r="O471" s="411"/>
      <c r="P471" s="411"/>
    </row>
    <row r="472" spans="1:16">
      <c r="A472" s="20"/>
      <c r="B472" s="406"/>
      <c r="C472" s="406"/>
      <c r="D472" s="406"/>
      <c r="E472" s="406"/>
      <c r="F472" s="406"/>
      <c r="G472" s="407"/>
      <c r="H472" s="406"/>
      <c r="I472" s="406"/>
      <c r="J472" s="408"/>
      <c r="K472" s="409"/>
      <c r="L472" s="409"/>
      <c r="M472" s="410"/>
      <c r="N472" s="411"/>
      <c r="O472" s="411"/>
      <c r="P472" s="411"/>
    </row>
    <row r="473" spans="1:16">
      <c r="A473" s="20"/>
      <c r="B473" s="406"/>
      <c r="C473" s="406"/>
      <c r="D473" s="406"/>
      <c r="E473" s="406"/>
      <c r="F473" s="406"/>
      <c r="G473" s="407"/>
      <c r="H473" s="406"/>
      <c r="I473" s="406"/>
      <c r="J473" s="408"/>
      <c r="K473" s="409"/>
      <c r="L473" s="409"/>
      <c r="M473" s="410"/>
      <c r="N473" s="411"/>
      <c r="O473" s="411"/>
      <c r="P473" s="411"/>
    </row>
    <row r="474" spans="1:16">
      <c r="A474" s="20"/>
      <c r="B474" s="406"/>
      <c r="C474" s="406"/>
      <c r="D474" s="406"/>
      <c r="E474" s="406"/>
      <c r="F474" s="406"/>
      <c r="G474" s="407"/>
      <c r="H474" s="406"/>
      <c r="I474" s="406"/>
      <c r="J474" s="408"/>
      <c r="K474" s="409"/>
      <c r="L474" s="409"/>
      <c r="M474" s="410"/>
      <c r="N474" s="411"/>
      <c r="O474" s="411"/>
      <c r="P474" s="411"/>
    </row>
    <row r="475" spans="1:16">
      <c r="A475" s="20"/>
      <c r="B475" s="406"/>
      <c r="C475" s="406"/>
      <c r="D475" s="406"/>
      <c r="E475" s="406"/>
      <c r="F475" s="406"/>
      <c r="G475" s="407"/>
      <c r="H475" s="406"/>
      <c r="I475" s="406"/>
      <c r="J475" s="408"/>
      <c r="K475" s="409"/>
      <c r="L475" s="409"/>
      <c r="M475" s="410"/>
      <c r="N475" s="411"/>
      <c r="O475" s="411"/>
      <c r="P475" s="411"/>
    </row>
    <row r="476" spans="1:16">
      <c r="A476" s="20"/>
      <c r="B476" s="406"/>
      <c r="C476" s="406"/>
      <c r="D476" s="406"/>
      <c r="E476" s="406"/>
      <c r="F476" s="406"/>
      <c r="G476" s="407"/>
      <c r="H476" s="406"/>
      <c r="I476" s="406"/>
      <c r="J476" s="408"/>
      <c r="K476" s="409"/>
      <c r="L476" s="409"/>
      <c r="M476" s="410"/>
      <c r="N476" s="411"/>
      <c r="O476" s="411"/>
      <c r="P476" s="411"/>
    </row>
    <row r="477" spans="1:16">
      <c r="A477" s="20"/>
      <c r="B477" s="406"/>
      <c r="C477" s="406"/>
      <c r="D477" s="406"/>
      <c r="E477" s="406"/>
      <c r="F477" s="406"/>
      <c r="G477" s="407"/>
      <c r="H477" s="406"/>
      <c r="I477" s="406"/>
      <c r="J477" s="408"/>
      <c r="K477" s="409"/>
      <c r="L477" s="409"/>
      <c r="M477" s="410"/>
      <c r="N477" s="411"/>
      <c r="O477" s="411"/>
      <c r="P477" s="411"/>
    </row>
    <row r="478" spans="1:16">
      <c r="A478" s="20"/>
      <c r="B478" s="406"/>
      <c r="C478" s="406"/>
      <c r="D478" s="406"/>
      <c r="E478" s="406"/>
      <c r="F478" s="406"/>
      <c r="G478" s="407"/>
      <c r="H478" s="406"/>
      <c r="I478" s="406"/>
      <c r="J478" s="408"/>
      <c r="K478" s="409"/>
      <c r="L478" s="409"/>
      <c r="M478" s="410"/>
      <c r="N478" s="411"/>
      <c r="O478" s="411"/>
      <c r="P478" s="411"/>
    </row>
    <row r="479" spans="1:16">
      <c r="A479" s="20"/>
      <c r="B479" s="406"/>
      <c r="C479" s="406"/>
      <c r="D479" s="406"/>
      <c r="E479" s="406"/>
      <c r="F479" s="406"/>
      <c r="G479" s="407"/>
      <c r="H479" s="406"/>
      <c r="I479" s="406"/>
      <c r="J479" s="408"/>
      <c r="K479" s="409"/>
      <c r="L479" s="409"/>
      <c r="M479" s="410"/>
      <c r="N479" s="411"/>
      <c r="O479" s="411"/>
      <c r="P479" s="411"/>
    </row>
    <row r="480" spans="1:16">
      <c r="A480" s="20"/>
      <c r="B480" s="406"/>
      <c r="C480" s="406"/>
      <c r="D480" s="406"/>
      <c r="E480" s="406"/>
      <c r="F480" s="406"/>
      <c r="G480" s="407"/>
      <c r="H480" s="406"/>
      <c r="I480" s="406"/>
      <c r="J480" s="408"/>
      <c r="K480" s="409"/>
      <c r="L480" s="409"/>
      <c r="M480" s="410"/>
      <c r="N480" s="411"/>
      <c r="O480" s="411"/>
      <c r="P480" s="411"/>
    </row>
    <row r="481" spans="1:16">
      <c r="A481" s="20"/>
      <c r="B481" s="406"/>
      <c r="C481" s="406"/>
      <c r="D481" s="406"/>
      <c r="E481" s="406"/>
      <c r="F481" s="406"/>
      <c r="G481" s="407"/>
      <c r="H481" s="406"/>
      <c r="I481" s="406"/>
      <c r="J481" s="408"/>
      <c r="K481" s="409"/>
      <c r="L481" s="409"/>
      <c r="M481" s="410"/>
      <c r="N481" s="411"/>
      <c r="O481" s="411"/>
      <c r="P481" s="411"/>
    </row>
    <row r="482" spans="1:16">
      <c r="A482" s="20"/>
      <c r="B482" s="406"/>
      <c r="C482" s="406"/>
      <c r="D482" s="406"/>
      <c r="E482" s="406"/>
      <c r="F482" s="406"/>
      <c r="G482" s="407"/>
      <c r="H482" s="406"/>
      <c r="I482" s="406"/>
      <c r="J482" s="408"/>
      <c r="K482" s="409"/>
      <c r="L482" s="409"/>
      <c r="M482" s="410"/>
      <c r="N482" s="411"/>
      <c r="O482" s="411"/>
      <c r="P482" s="411"/>
    </row>
    <row r="483" spans="1:16">
      <c r="A483" s="20"/>
      <c r="B483" s="406"/>
      <c r="C483" s="406"/>
      <c r="D483" s="406"/>
      <c r="E483" s="406"/>
      <c r="F483" s="406"/>
      <c r="G483" s="407"/>
      <c r="H483" s="406"/>
      <c r="I483" s="406"/>
      <c r="J483" s="408"/>
      <c r="K483" s="409"/>
      <c r="L483" s="409"/>
      <c r="M483" s="410"/>
      <c r="N483" s="411"/>
      <c r="O483" s="411"/>
      <c r="P483" s="411"/>
    </row>
    <row r="484" spans="1:16">
      <c r="A484" s="20"/>
      <c r="B484" s="406"/>
      <c r="C484" s="406"/>
      <c r="D484" s="406"/>
      <c r="E484" s="406"/>
      <c r="F484" s="406"/>
      <c r="G484" s="407"/>
      <c r="H484" s="406"/>
      <c r="I484" s="406"/>
      <c r="J484" s="408"/>
      <c r="K484" s="409"/>
      <c r="L484" s="409"/>
      <c r="M484" s="410"/>
      <c r="N484" s="411"/>
      <c r="O484" s="411"/>
      <c r="P484" s="411"/>
    </row>
    <row r="485" spans="1:16">
      <c r="A485" s="20"/>
      <c r="B485" s="406"/>
      <c r="C485" s="406"/>
      <c r="D485" s="406"/>
      <c r="E485" s="406"/>
      <c r="F485" s="406"/>
      <c r="G485" s="407"/>
      <c r="H485" s="406"/>
      <c r="I485" s="406"/>
      <c r="J485" s="408"/>
      <c r="K485" s="409"/>
      <c r="L485" s="409"/>
      <c r="M485" s="410"/>
      <c r="N485" s="411"/>
      <c r="O485" s="411"/>
      <c r="P485" s="411"/>
    </row>
    <row r="486" spans="1:16">
      <c r="A486" s="20"/>
      <c r="B486" s="406"/>
      <c r="C486" s="406"/>
      <c r="D486" s="406"/>
      <c r="E486" s="406"/>
      <c r="F486" s="406"/>
      <c r="G486" s="407"/>
      <c r="H486" s="406"/>
      <c r="I486" s="406"/>
      <c r="J486" s="408"/>
      <c r="K486" s="409"/>
      <c r="L486" s="409"/>
      <c r="M486" s="410"/>
      <c r="N486" s="411"/>
      <c r="O486" s="411"/>
      <c r="P486" s="411"/>
    </row>
    <row r="487" spans="1:16">
      <c r="A487" s="20"/>
      <c r="B487" s="406"/>
      <c r="C487" s="406"/>
      <c r="D487" s="406"/>
      <c r="E487" s="406"/>
      <c r="F487" s="406"/>
      <c r="G487" s="407"/>
      <c r="H487" s="406"/>
      <c r="I487" s="406"/>
      <c r="J487" s="408"/>
      <c r="K487" s="409"/>
      <c r="L487" s="409"/>
      <c r="M487" s="410"/>
      <c r="N487" s="411"/>
      <c r="O487" s="411"/>
      <c r="P487" s="411"/>
    </row>
    <row r="488" spans="1:16">
      <c r="A488" s="20"/>
      <c r="B488" s="406"/>
      <c r="C488" s="406"/>
      <c r="D488" s="406"/>
      <c r="E488" s="406"/>
      <c r="F488" s="406"/>
      <c r="G488" s="407"/>
      <c r="H488" s="406"/>
      <c r="I488" s="406"/>
      <c r="J488" s="408"/>
      <c r="K488" s="409"/>
      <c r="L488" s="409"/>
      <c r="M488" s="410"/>
      <c r="N488" s="411"/>
      <c r="O488" s="411"/>
      <c r="P488" s="411"/>
    </row>
    <row r="489" spans="1:16">
      <c r="A489" s="20"/>
      <c r="B489" s="406"/>
      <c r="C489" s="406"/>
      <c r="D489" s="406"/>
      <c r="E489" s="406"/>
      <c r="F489" s="406"/>
      <c r="G489" s="407"/>
      <c r="H489" s="406"/>
      <c r="I489" s="406"/>
      <c r="J489" s="408"/>
      <c r="K489" s="409"/>
      <c r="L489" s="409"/>
      <c r="M489" s="410"/>
      <c r="N489" s="411"/>
      <c r="O489" s="411"/>
      <c r="P489" s="411"/>
    </row>
    <row r="490" spans="1:16">
      <c r="A490" s="20"/>
      <c r="B490" s="406"/>
      <c r="C490" s="406"/>
      <c r="D490" s="406"/>
      <c r="E490" s="406"/>
      <c r="F490" s="406"/>
      <c r="G490" s="407"/>
      <c r="H490" s="406"/>
      <c r="I490" s="406"/>
      <c r="J490" s="408"/>
      <c r="K490" s="409"/>
      <c r="L490" s="409"/>
      <c r="M490" s="410"/>
      <c r="N490" s="411"/>
      <c r="O490" s="411"/>
      <c r="P490" s="411"/>
    </row>
    <row r="491" spans="1:16">
      <c r="A491" s="20"/>
      <c r="B491" s="406"/>
      <c r="C491" s="406"/>
      <c r="D491" s="406"/>
      <c r="E491" s="406"/>
      <c r="F491" s="406"/>
      <c r="G491" s="407"/>
      <c r="H491" s="406"/>
      <c r="I491" s="406"/>
      <c r="J491" s="408"/>
      <c r="K491" s="409"/>
      <c r="L491" s="409"/>
      <c r="M491" s="410"/>
      <c r="N491" s="411"/>
      <c r="O491" s="411"/>
      <c r="P491" s="411"/>
    </row>
    <row r="492" spans="1:16">
      <c r="A492" s="20"/>
      <c r="B492" s="406"/>
      <c r="C492" s="406"/>
      <c r="D492" s="406"/>
      <c r="E492" s="406"/>
      <c r="F492" s="406"/>
      <c r="G492" s="407"/>
      <c r="H492" s="406"/>
      <c r="I492" s="406"/>
      <c r="J492" s="408"/>
      <c r="K492" s="409"/>
      <c r="L492" s="409"/>
      <c r="M492" s="410"/>
      <c r="N492" s="411"/>
      <c r="O492" s="411"/>
      <c r="P492" s="411"/>
    </row>
    <row r="493" spans="1:16">
      <c r="A493" s="20"/>
      <c r="B493" s="406"/>
      <c r="C493" s="406"/>
      <c r="D493" s="406"/>
      <c r="E493" s="406"/>
      <c r="F493" s="406"/>
      <c r="G493" s="407"/>
      <c r="H493" s="406"/>
      <c r="I493" s="406"/>
      <c r="J493" s="408"/>
      <c r="K493" s="409"/>
      <c r="L493" s="409"/>
      <c r="M493" s="410"/>
      <c r="N493" s="411"/>
      <c r="O493" s="411"/>
      <c r="P493" s="411"/>
    </row>
    <row r="494" spans="1:16">
      <c r="A494" s="20"/>
      <c r="B494" s="406"/>
      <c r="C494" s="406"/>
      <c r="D494" s="406"/>
      <c r="E494" s="406"/>
      <c r="F494" s="406"/>
      <c r="G494" s="407"/>
      <c r="H494" s="406"/>
      <c r="I494" s="406"/>
      <c r="J494" s="408"/>
      <c r="K494" s="409"/>
      <c r="L494" s="409"/>
      <c r="M494" s="410"/>
      <c r="N494" s="411"/>
      <c r="O494" s="411"/>
      <c r="P494" s="411"/>
    </row>
    <row r="495" spans="1:16">
      <c r="A495" s="20"/>
      <c r="B495" s="406"/>
      <c r="C495" s="406"/>
      <c r="D495" s="406"/>
      <c r="E495" s="406"/>
      <c r="F495" s="406"/>
      <c r="G495" s="407"/>
      <c r="H495" s="406"/>
      <c r="I495" s="406"/>
      <c r="J495" s="408"/>
      <c r="K495" s="409"/>
      <c r="L495" s="409"/>
      <c r="M495" s="410"/>
      <c r="N495" s="411"/>
      <c r="O495" s="411"/>
      <c r="P495" s="411"/>
    </row>
    <row r="496" spans="1:16">
      <c r="A496" s="20"/>
      <c r="B496" s="406"/>
      <c r="C496" s="406"/>
      <c r="D496" s="406"/>
      <c r="E496" s="406"/>
      <c r="F496" s="406"/>
      <c r="G496" s="407"/>
      <c r="H496" s="406"/>
      <c r="I496" s="406"/>
      <c r="J496" s="408"/>
      <c r="K496" s="409"/>
      <c r="L496" s="409"/>
      <c r="M496" s="410"/>
      <c r="N496" s="411"/>
      <c r="O496" s="411"/>
      <c r="P496" s="411"/>
    </row>
    <row r="497" spans="1:16">
      <c r="A497" s="20"/>
      <c r="B497" s="406"/>
      <c r="C497" s="406"/>
      <c r="D497" s="406"/>
      <c r="E497" s="406"/>
      <c r="F497" s="406"/>
      <c r="G497" s="407"/>
      <c r="H497" s="406"/>
      <c r="I497" s="406"/>
      <c r="J497" s="408"/>
      <c r="K497" s="409"/>
      <c r="L497" s="409"/>
      <c r="M497" s="410"/>
      <c r="N497" s="411"/>
      <c r="O497" s="411"/>
      <c r="P497" s="411"/>
    </row>
    <row r="498" spans="1:16">
      <c r="A498" s="20"/>
      <c r="B498" s="406"/>
      <c r="C498" s="406"/>
      <c r="D498" s="406"/>
      <c r="E498" s="406"/>
      <c r="F498" s="406"/>
      <c r="G498" s="407"/>
      <c r="H498" s="406"/>
      <c r="I498" s="406"/>
      <c r="J498" s="408"/>
      <c r="K498" s="409"/>
      <c r="L498" s="409"/>
      <c r="M498" s="410"/>
      <c r="N498" s="411"/>
      <c r="O498" s="411"/>
      <c r="P498" s="411"/>
    </row>
    <row r="499" spans="1:16">
      <c r="A499" s="20"/>
      <c r="B499" s="406"/>
      <c r="C499" s="406"/>
      <c r="D499" s="406"/>
      <c r="E499" s="406"/>
      <c r="F499" s="406"/>
      <c r="G499" s="407"/>
      <c r="H499" s="406"/>
      <c r="I499" s="406"/>
      <c r="J499" s="408"/>
      <c r="K499" s="409"/>
      <c r="L499" s="409"/>
      <c r="M499" s="410"/>
      <c r="N499" s="411"/>
      <c r="O499" s="411"/>
      <c r="P499" s="411"/>
    </row>
    <row r="500" spans="1:16">
      <c r="A500" s="20"/>
      <c r="B500" s="406"/>
      <c r="C500" s="406"/>
      <c r="D500" s="406"/>
      <c r="E500" s="406"/>
      <c r="F500" s="406"/>
      <c r="G500" s="407"/>
      <c r="H500" s="406"/>
      <c r="I500" s="406"/>
      <c r="J500" s="408"/>
      <c r="K500" s="409"/>
      <c r="L500" s="409"/>
      <c r="M500" s="410"/>
      <c r="N500" s="411"/>
      <c r="O500" s="411"/>
      <c r="P500" s="411"/>
    </row>
    <row r="501" spans="1:16">
      <c r="A501" s="20"/>
      <c r="B501" s="406"/>
      <c r="C501" s="406"/>
      <c r="D501" s="406"/>
      <c r="E501" s="406"/>
      <c r="F501" s="406"/>
      <c r="G501" s="407"/>
      <c r="H501" s="406"/>
      <c r="I501" s="406"/>
      <c r="J501" s="408"/>
      <c r="K501" s="409"/>
      <c r="L501" s="409"/>
      <c r="M501" s="410"/>
      <c r="N501" s="411"/>
      <c r="O501" s="411"/>
      <c r="P501" s="411"/>
    </row>
    <row r="502" spans="1:16">
      <c r="A502" s="20"/>
      <c r="B502" s="406"/>
      <c r="C502" s="406"/>
      <c r="D502" s="406"/>
      <c r="E502" s="406"/>
      <c r="F502" s="406"/>
      <c r="G502" s="407"/>
      <c r="H502" s="406"/>
      <c r="I502" s="406"/>
      <c r="J502" s="408"/>
      <c r="K502" s="409"/>
      <c r="L502" s="409"/>
      <c r="M502" s="410"/>
      <c r="N502" s="411"/>
      <c r="O502" s="411"/>
      <c r="P502" s="411"/>
    </row>
    <row r="503" spans="1:16">
      <c r="A503" s="20"/>
      <c r="B503" s="406"/>
      <c r="C503" s="406"/>
      <c r="D503" s="406"/>
      <c r="E503" s="406"/>
      <c r="F503" s="406"/>
      <c r="G503" s="407"/>
      <c r="H503" s="406"/>
      <c r="I503" s="406"/>
      <c r="J503" s="408"/>
      <c r="K503" s="409"/>
      <c r="L503" s="409"/>
      <c r="M503" s="410"/>
      <c r="N503" s="411"/>
      <c r="O503" s="411"/>
      <c r="P503" s="411"/>
    </row>
    <row r="504" spans="1:16">
      <c r="A504" s="20"/>
      <c r="B504" s="406"/>
      <c r="C504" s="406"/>
      <c r="D504" s="406"/>
      <c r="E504" s="406"/>
      <c r="F504" s="406"/>
      <c r="G504" s="407"/>
      <c r="H504" s="406"/>
      <c r="I504" s="406"/>
      <c r="J504" s="408"/>
      <c r="K504" s="409"/>
      <c r="L504" s="409"/>
      <c r="M504" s="410"/>
      <c r="N504" s="411"/>
      <c r="O504" s="411"/>
      <c r="P504" s="411"/>
    </row>
    <row r="505" spans="1:16">
      <c r="A505" s="20"/>
      <c r="B505" s="406"/>
      <c r="C505" s="406"/>
      <c r="D505" s="406"/>
      <c r="E505" s="406"/>
      <c r="F505" s="406"/>
      <c r="G505" s="407"/>
      <c r="H505" s="406"/>
      <c r="I505" s="406"/>
      <c r="J505" s="408"/>
      <c r="K505" s="409"/>
      <c r="L505" s="409"/>
      <c r="M505" s="410"/>
      <c r="N505" s="411"/>
      <c r="O505" s="411"/>
      <c r="P505" s="411"/>
    </row>
    <row r="506" spans="1:16">
      <c r="A506" s="20"/>
      <c r="B506" s="406"/>
      <c r="C506" s="406"/>
      <c r="D506" s="406"/>
      <c r="E506" s="406"/>
      <c r="F506" s="406"/>
      <c r="G506" s="407"/>
      <c r="H506" s="406"/>
      <c r="I506" s="406"/>
      <c r="J506" s="408"/>
      <c r="K506" s="409"/>
      <c r="L506" s="409"/>
      <c r="M506" s="410"/>
      <c r="N506" s="411"/>
      <c r="O506" s="411"/>
      <c r="P506" s="411"/>
    </row>
    <row r="507" spans="1:16">
      <c r="A507" s="20"/>
      <c r="B507" s="406"/>
      <c r="C507" s="406"/>
      <c r="D507" s="406"/>
      <c r="E507" s="406"/>
      <c r="F507" s="406"/>
      <c r="G507" s="407"/>
      <c r="H507" s="406"/>
      <c r="I507" s="406"/>
      <c r="J507" s="408"/>
      <c r="K507" s="409"/>
      <c r="L507" s="409"/>
      <c r="M507" s="410"/>
      <c r="N507" s="411"/>
      <c r="O507" s="411"/>
      <c r="P507" s="411"/>
    </row>
    <row r="508" spans="1:16">
      <c r="A508" s="20"/>
      <c r="B508" s="406"/>
      <c r="C508" s="406"/>
      <c r="D508" s="406"/>
      <c r="E508" s="406"/>
      <c r="F508" s="406"/>
      <c r="G508" s="407"/>
      <c r="H508" s="406"/>
      <c r="I508" s="406"/>
      <c r="J508" s="408"/>
      <c r="K508" s="409"/>
      <c r="L508" s="409"/>
      <c r="M508" s="410"/>
      <c r="N508" s="411"/>
      <c r="O508" s="411"/>
      <c r="P508" s="411"/>
    </row>
    <row r="509" spans="1:16">
      <c r="A509" s="20"/>
      <c r="B509" s="406"/>
      <c r="C509" s="406"/>
      <c r="D509" s="406"/>
      <c r="E509" s="406"/>
      <c r="F509" s="406"/>
      <c r="G509" s="407"/>
      <c r="H509" s="406"/>
      <c r="I509" s="406"/>
      <c r="J509" s="408"/>
      <c r="K509" s="409"/>
      <c r="L509" s="409"/>
      <c r="M509" s="410"/>
      <c r="N509" s="411"/>
      <c r="O509" s="411"/>
      <c r="P509" s="411"/>
    </row>
    <row r="510" spans="1:16">
      <c r="A510" s="20"/>
      <c r="B510" s="406"/>
      <c r="C510" s="406"/>
      <c r="D510" s="406"/>
      <c r="E510" s="406"/>
      <c r="F510" s="406"/>
      <c r="G510" s="407"/>
      <c r="H510" s="406"/>
      <c r="I510" s="406"/>
      <c r="J510" s="408"/>
      <c r="K510" s="409"/>
      <c r="L510" s="409"/>
      <c r="M510" s="410"/>
      <c r="N510" s="411"/>
      <c r="O510" s="411"/>
      <c r="P510" s="411"/>
    </row>
    <row r="511" spans="1:16">
      <c r="A511" s="20"/>
      <c r="B511" s="406"/>
      <c r="C511" s="406"/>
      <c r="D511" s="406"/>
      <c r="E511" s="406"/>
      <c r="F511" s="406"/>
      <c r="G511" s="407"/>
      <c r="H511" s="406"/>
      <c r="I511" s="406"/>
      <c r="J511" s="408"/>
      <c r="K511" s="409"/>
      <c r="L511" s="409"/>
      <c r="M511" s="410"/>
      <c r="N511" s="411"/>
      <c r="O511" s="411"/>
      <c r="P511" s="411"/>
    </row>
    <row r="512" spans="1:16">
      <c r="A512" s="20"/>
      <c r="B512" s="406"/>
      <c r="C512" s="406"/>
      <c r="D512" s="406"/>
      <c r="E512" s="406"/>
      <c r="F512" s="406"/>
      <c r="G512" s="407"/>
      <c r="H512" s="406"/>
      <c r="I512" s="406"/>
      <c r="J512" s="408"/>
      <c r="K512" s="409"/>
      <c r="L512" s="409"/>
      <c r="M512" s="410"/>
      <c r="N512" s="411"/>
      <c r="O512" s="411"/>
      <c r="P512" s="411"/>
    </row>
    <row r="513" spans="1:16">
      <c r="A513" s="20"/>
      <c r="B513" s="406"/>
      <c r="C513" s="406"/>
      <c r="D513" s="406"/>
      <c r="E513" s="406"/>
      <c r="F513" s="406"/>
      <c r="G513" s="407"/>
      <c r="H513" s="406"/>
      <c r="I513" s="406"/>
      <c r="J513" s="408"/>
      <c r="K513" s="409"/>
      <c r="L513" s="409"/>
      <c r="M513" s="410"/>
      <c r="N513" s="411"/>
      <c r="O513" s="411"/>
      <c r="P513" s="411"/>
    </row>
    <row r="514" spans="1:16">
      <c r="A514" s="20"/>
      <c r="B514" s="406"/>
      <c r="C514" s="406"/>
      <c r="D514" s="406"/>
      <c r="E514" s="406"/>
      <c r="F514" s="406"/>
      <c r="G514" s="407"/>
      <c r="H514" s="406"/>
      <c r="I514" s="406"/>
      <c r="J514" s="408"/>
      <c r="K514" s="409"/>
      <c r="L514" s="409"/>
      <c r="M514" s="410"/>
      <c r="N514" s="411"/>
      <c r="O514" s="411"/>
      <c r="P514" s="411"/>
    </row>
    <row r="515" spans="1:16">
      <c r="A515" s="20"/>
      <c r="B515" s="406"/>
      <c r="C515" s="406"/>
      <c r="D515" s="406"/>
      <c r="E515" s="406"/>
      <c r="F515" s="406"/>
      <c r="G515" s="407"/>
      <c r="H515" s="406"/>
      <c r="I515" s="406"/>
      <c r="J515" s="408"/>
      <c r="K515" s="409"/>
      <c r="L515" s="409"/>
      <c r="M515" s="410"/>
      <c r="N515" s="411"/>
      <c r="O515" s="411"/>
      <c r="P515" s="411"/>
    </row>
    <row r="516" spans="1:16">
      <c r="A516" s="20"/>
      <c r="B516" s="406"/>
      <c r="C516" s="406"/>
      <c r="D516" s="406"/>
      <c r="E516" s="406"/>
      <c r="F516" s="406"/>
      <c r="G516" s="407"/>
      <c r="H516" s="406"/>
      <c r="I516" s="406"/>
      <c r="J516" s="408"/>
      <c r="K516" s="409"/>
      <c r="L516" s="409"/>
      <c r="M516" s="410"/>
      <c r="N516" s="411"/>
      <c r="O516" s="411"/>
      <c r="P516" s="411"/>
    </row>
    <row r="517" spans="1:16">
      <c r="A517" s="20"/>
      <c r="B517" s="406"/>
      <c r="C517" s="406"/>
      <c r="D517" s="406"/>
      <c r="E517" s="406"/>
      <c r="F517" s="406"/>
      <c r="G517" s="407"/>
      <c r="H517" s="406"/>
      <c r="I517" s="406"/>
      <c r="J517" s="408"/>
      <c r="K517" s="409"/>
      <c r="L517" s="409"/>
      <c r="M517" s="410"/>
      <c r="N517" s="411"/>
      <c r="O517" s="411"/>
      <c r="P517" s="411"/>
    </row>
    <row r="518" spans="1:16">
      <c r="A518" s="20"/>
      <c r="B518" s="406"/>
      <c r="C518" s="406"/>
      <c r="D518" s="406"/>
      <c r="E518" s="406"/>
      <c r="F518" s="406"/>
      <c r="G518" s="407"/>
      <c r="H518" s="406"/>
      <c r="I518" s="406"/>
      <c r="J518" s="408"/>
      <c r="K518" s="409"/>
      <c r="L518" s="409"/>
      <c r="M518" s="410"/>
      <c r="N518" s="411"/>
      <c r="O518" s="411"/>
      <c r="P518" s="411"/>
    </row>
    <row r="519" spans="1:16">
      <c r="A519" s="20"/>
      <c r="B519" s="406"/>
      <c r="C519" s="406"/>
      <c r="D519" s="406"/>
      <c r="E519" s="406"/>
      <c r="F519" s="406"/>
      <c r="G519" s="407"/>
      <c r="H519" s="406"/>
      <c r="I519" s="406"/>
      <c r="J519" s="408"/>
      <c r="K519" s="409"/>
      <c r="L519" s="409"/>
      <c r="M519" s="410"/>
      <c r="N519" s="411"/>
      <c r="O519" s="411"/>
      <c r="P519" s="411"/>
    </row>
    <row r="520" spans="1:16">
      <c r="A520" s="20"/>
      <c r="B520" s="406"/>
      <c r="C520" s="406"/>
      <c r="D520" s="406"/>
      <c r="E520" s="406"/>
      <c r="F520" s="406"/>
      <c r="G520" s="407"/>
      <c r="H520" s="406"/>
      <c r="I520" s="406"/>
      <c r="J520" s="408"/>
      <c r="K520" s="409"/>
      <c r="L520" s="409"/>
      <c r="M520" s="410"/>
      <c r="N520" s="411"/>
      <c r="O520" s="411"/>
      <c r="P520" s="411"/>
    </row>
    <row r="521" spans="1:16">
      <c r="A521" s="20"/>
      <c r="B521" s="406"/>
      <c r="C521" s="406"/>
      <c r="D521" s="406"/>
      <c r="E521" s="406"/>
      <c r="F521" s="406"/>
      <c r="G521" s="407"/>
      <c r="H521" s="406"/>
      <c r="I521" s="406"/>
      <c r="J521" s="408"/>
      <c r="K521" s="409"/>
      <c r="L521" s="409"/>
      <c r="M521" s="410"/>
      <c r="N521" s="411"/>
      <c r="O521" s="411"/>
      <c r="P521" s="411"/>
    </row>
    <row r="522" spans="1:16">
      <c r="A522" s="20"/>
      <c r="B522" s="406"/>
      <c r="C522" s="406"/>
      <c r="D522" s="406"/>
      <c r="E522" s="406"/>
      <c r="F522" s="406"/>
      <c r="G522" s="407"/>
      <c r="H522" s="406"/>
      <c r="I522" s="406"/>
      <c r="J522" s="408"/>
      <c r="K522" s="409"/>
      <c r="L522" s="409"/>
      <c r="M522" s="410"/>
      <c r="N522" s="411"/>
      <c r="O522" s="411"/>
      <c r="P522" s="411"/>
    </row>
    <row r="523" spans="1:16">
      <c r="A523" s="20"/>
      <c r="B523" s="406"/>
      <c r="C523" s="406"/>
      <c r="D523" s="406"/>
      <c r="E523" s="406"/>
      <c r="F523" s="406"/>
      <c r="G523" s="407"/>
      <c r="H523" s="406"/>
      <c r="I523" s="406"/>
      <c r="J523" s="408"/>
      <c r="K523" s="409"/>
      <c r="L523" s="409"/>
      <c r="M523" s="410"/>
      <c r="N523" s="411"/>
      <c r="O523" s="411"/>
      <c r="P523" s="411"/>
    </row>
    <row r="524" spans="1:16">
      <c r="A524" s="20"/>
      <c r="B524" s="406"/>
      <c r="C524" s="406"/>
      <c r="D524" s="406"/>
      <c r="E524" s="406"/>
      <c r="F524" s="406"/>
      <c r="G524" s="407"/>
      <c r="H524" s="406"/>
      <c r="I524" s="406"/>
      <c r="J524" s="408"/>
      <c r="K524" s="409"/>
      <c r="L524" s="409"/>
      <c r="M524" s="410"/>
      <c r="N524" s="411"/>
      <c r="O524" s="411"/>
      <c r="P524" s="411"/>
    </row>
    <row r="525" spans="1:16">
      <c r="A525" s="20"/>
      <c r="B525" s="406"/>
      <c r="C525" s="406"/>
      <c r="D525" s="406"/>
      <c r="E525" s="406"/>
      <c r="F525" s="406"/>
      <c r="G525" s="407"/>
      <c r="H525" s="406"/>
      <c r="I525" s="406"/>
      <c r="J525" s="408"/>
      <c r="K525" s="409"/>
      <c r="L525" s="409"/>
      <c r="M525" s="410"/>
      <c r="N525" s="411"/>
      <c r="O525" s="411"/>
      <c r="P525" s="411"/>
    </row>
    <row r="526" spans="1:16">
      <c r="A526" s="20"/>
      <c r="B526" s="406"/>
      <c r="C526" s="406"/>
      <c r="D526" s="406"/>
      <c r="E526" s="406"/>
      <c r="F526" s="406"/>
      <c r="G526" s="407"/>
      <c r="H526" s="406"/>
      <c r="I526" s="406"/>
      <c r="J526" s="408"/>
      <c r="K526" s="409"/>
      <c r="L526" s="409"/>
      <c r="M526" s="410"/>
      <c r="N526" s="411"/>
      <c r="O526" s="411"/>
      <c r="P526" s="411"/>
    </row>
    <row r="527" spans="1:16">
      <c r="A527" s="20"/>
      <c r="B527" s="406"/>
      <c r="C527" s="406"/>
      <c r="D527" s="406"/>
      <c r="E527" s="406"/>
      <c r="F527" s="406"/>
      <c r="G527" s="407"/>
      <c r="H527" s="406"/>
      <c r="I527" s="406"/>
      <c r="J527" s="408"/>
      <c r="K527" s="409"/>
      <c r="L527" s="409"/>
      <c r="M527" s="410"/>
      <c r="N527" s="411"/>
      <c r="O527" s="411"/>
      <c r="P527" s="411"/>
    </row>
    <row r="528" spans="1:16">
      <c r="A528" s="20"/>
      <c r="B528" s="406"/>
      <c r="C528" s="406"/>
      <c r="D528" s="406"/>
      <c r="E528" s="406"/>
      <c r="F528" s="406"/>
      <c r="G528" s="407"/>
      <c r="H528" s="406"/>
      <c r="I528" s="406"/>
      <c r="J528" s="408"/>
      <c r="K528" s="409"/>
      <c r="L528" s="409"/>
      <c r="M528" s="410"/>
      <c r="N528" s="411"/>
      <c r="O528" s="411"/>
      <c r="P528" s="411"/>
    </row>
    <row r="529" spans="1:16">
      <c r="A529" s="20"/>
      <c r="B529" s="406"/>
      <c r="C529" s="406"/>
      <c r="D529" s="406"/>
      <c r="E529" s="406"/>
      <c r="F529" s="406"/>
      <c r="G529" s="407"/>
      <c r="H529" s="406"/>
      <c r="I529" s="406"/>
      <c r="J529" s="408"/>
      <c r="K529" s="409"/>
      <c r="L529" s="409"/>
      <c r="M529" s="410"/>
      <c r="N529" s="411"/>
      <c r="O529" s="411"/>
      <c r="P529" s="411"/>
    </row>
    <row r="530" spans="1:16">
      <c r="A530" s="20"/>
      <c r="B530" s="406"/>
      <c r="C530" s="406"/>
      <c r="D530" s="406"/>
      <c r="E530" s="406"/>
      <c r="F530" s="406"/>
      <c r="G530" s="407"/>
      <c r="H530" s="406"/>
      <c r="I530" s="406"/>
      <c r="J530" s="408"/>
      <c r="K530" s="409"/>
      <c r="L530" s="409"/>
      <c r="M530" s="410"/>
      <c r="N530" s="411"/>
      <c r="O530" s="411"/>
      <c r="P530" s="411"/>
    </row>
    <row r="531" spans="1:16">
      <c r="A531" s="20"/>
      <c r="B531" s="406"/>
      <c r="C531" s="406"/>
      <c r="D531" s="406"/>
      <c r="E531" s="406"/>
      <c r="F531" s="406"/>
      <c r="G531" s="407"/>
      <c r="H531" s="406"/>
      <c r="I531" s="406"/>
      <c r="J531" s="408"/>
      <c r="K531" s="409"/>
      <c r="L531" s="409"/>
      <c r="M531" s="410"/>
      <c r="N531" s="411"/>
      <c r="O531" s="411"/>
      <c r="P531" s="411"/>
    </row>
    <row r="532" spans="1:16">
      <c r="A532" s="20"/>
      <c r="B532" s="406"/>
      <c r="C532" s="406"/>
      <c r="D532" s="406"/>
      <c r="E532" s="406"/>
      <c r="F532" s="406"/>
      <c r="G532" s="407"/>
      <c r="H532" s="406"/>
      <c r="I532" s="406"/>
      <c r="J532" s="408"/>
      <c r="K532" s="409"/>
      <c r="L532" s="409"/>
      <c r="M532" s="410"/>
      <c r="N532" s="411"/>
      <c r="O532" s="411"/>
      <c r="P532" s="411"/>
    </row>
    <row r="533" spans="1:16">
      <c r="A533" s="20"/>
      <c r="B533" s="406"/>
      <c r="C533" s="406"/>
      <c r="D533" s="406"/>
      <c r="E533" s="406"/>
      <c r="F533" s="406"/>
      <c r="G533" s="407"/>
      <c r="H533" s="406"/>
      <c r="I533" s="406"/>
      <c r="J533" s="408"/>
      <c r="K533" s="409"/>
      <c r="L533" s="409"/>
      <c r="M533" s="410"/>
      <c r="N533" s="411"/>
      <c r="O533" s="411"/>
      <c r="P533" s="411"/>
    </row>
    <row r="534" spans="1:16">
      <c r="A534" s="20"/>
      <c r="B534" s="406"/>
      <c r="C534" s="406"/>
      <c r="D534" s="406"/>
      <c r="E534" s="406"/>
      <c r="F534" s="406"/>
      <c r="G534" s="407"/>
      <c r="H534" s="406"/>
      <c r="I534" s="406"/>
      <c r="J534" s="408"/>
      <c r="K534" s="409"/>
      <c r="L534" s="409"/>
      <c r="M534" s="410"/>
      <c r="N534" s="411"/>
      <c r="O534" s="411"/>
      <c r="P534" s="411"/>
    </row>
    <row r="535" spans="1:16">
      <c r="A535" s="20"/>
      <c r="B535" s="406"/>
      <c r="C535" s="406"/>
      <c r="D535" s="406"/>
      <c r="E535" s="406"/>
      <c r="F535" s="406"/>
      <c r="G535" s="407"/>
      <c r="H535" s="406"/>
      <c r="I535" s="406"/>
      <c r="J535" s="408"/>
      <c r="K535" s="409"/>
      <c r="L535" s="409"/>
      <c r="M535" s="410"/>
      <c r="N535" s="411"/>
      <c r="O535" s="411"/>
      <c r="P535" s="411"/>
    </row>
    <row r="536" spans="1:16">
      <c r="A536" s="20"/>
      <c r="B536" s="406"/>
      <c r="C536" s="406"/>
      <c r="D536" s="406"/>
      <c r="E536" s="406"/>
      <c r="F536" s="406"/>
      <c r="G536" s="407"/>
      <c r="H536" s="406"/>
      <c r="I536" s="406"/>
      <c r="J536" s="408"/>
      <c r="K536" s="409"/>
      <c r="L536" s="409"/>
      <c r="M536" s="410"/>
      <c r="N536" s="411"/>
      <c r="O536" s="411"/>
      <c r="P536" s="411"/>
    </row>
    <row r="537" spans="1:16">
      <c r="A537" s="20"/>
      <c r="B537" s="406"/>
      <c r="C537" s="406"/>
      <c r="D537" s="406"/>
      <c r="E537" s="406"/>
      <c r="F537" s="406"/>
      <c r="G537" s="407"/>
      <c r="H537" s="406"/>
      <c r="I537" s="406"/>
      <c r="J537" s="408"/>
      <c r="K537" s="409"/>
      <c r="L537" s="409"/>
      <c r="M537" s="410"/>
      <c r="N537" s="411"/>
      <c r="O537" s="411"/>
      <c r="P537" s="411"/>
    </row>
    <row r="538" spans="1:16">
      <c r="A538" s="20"/>
      <c r="B538" s="406"/>
      <c r="C538" s="406"/>
      <c r="D538" s="406"/>
      <c r="E538" s="406"/>
      <c r="F538" s="406"/>
      <c r="G538" s="407"/>
      <c r="H538" s="406"/>
      <c r="I538" s="406"/>
      <c r="J538" s="408"/>
      <c r="K538" s="409"/>
      <c r="L538" s="409"/>
      <c r="M538" s="410"/>
      <c r="N538" s="411"/>
      <c r="O538" s="411"/>
      <c r="P538" s="411"/>
    </row>
    <row r="539" spans="1:16">
      <c r="A539" s="20"/>
      <c r="B539" s="406"/>
      <c r="C539" s="406"/>
      <c r="D539" s="406"/>
      <c r="E539" s="406"/>
      <c r="F539" s="406"/>
      <c r="G539" s="407"/>
      <c r="H539" s="406"/>
      <c r="I539" s="406"/>
      <c r="J539" s="408"/>
      <c r="K539" s="409"/>
      <c r="L539" s="409"/>
      <c r="M539" s="410"/>
      <c r="N539" s="411"/>
      <c r="O539" s="411"/>
      <c r="P539" s="411"/>
    </row>
    <row r="540" spans="1:16">
      <c r="A540" s="20"/>
      <c r="B540" s="406"/>
      <c r="C540" s="406"/>
      <c r="D540" s="406"/>
      <c r="E540" s="406"/>
      <c r="F540" s="406"/>
      <c r="G540" s="407"/>
      <c r="H540" s="406"/>
      <c r="I540" s="406"/>
      <c r="J540" s="408"/>
      <c r="K540" s="409"/>
      <c r="L540" s="409"/>
      <c r="M540" s="410"/>
      <c r="N540" s="411"/>
      <c r="O540" s="411"/>
      <c r="P540" s="411"/>
    </row>
    <row r="541" spans="1:16">
      <c r="A541" s="20"/>
      <c r="B541" s="406"/>
      <c r="C541" s="406"/>
      <c r="D541" s="406"/>
      <c r="E541" s="406"/>
      <c r="F541" s="406"/>
      <c r="G541" s="407"/>
      <c r="H541" s="406"/>
      <c r="I541" s="406"/>
      <c r="J541" s="408"/>
      <c r="K541" s="409"/>
      <c r="L541" s="409"/>
      <c r="M541" s="410"/>
      <c r="N541" s="411"/>
      <c r="O541" s="411"/>
      <c r="P541" s="411"/>
    </row>
    <row r="542" spans="1:16">
      <c r="A542" s="20"/>
      <c r="B542" s="406"/>
      <c r="C542" s="406"/>
      <c r="D542" s="406"/>
      <c r="E542" s="406"/>
      <c r="F542" s="406"/>
      <c r="G542" s="407"/>
      <c r="H542" s="406"/>
      <c r="I542" s="406"/>
      <c r="J542" s="408"/>
      <c r="K542" s="409"/>
      <c r="L542" s="409"/>
      <c r="M542" s="410"/>
      <c r="N542" s="411"/>
      <c r="O542" s="411"/>
      <c r="P542" s="411"/>
    </row>
    <row r="543" spans="1:16">
      <c r="A543" s="20"/>
      <c r="B543" s="406"/>
      <c r="C543" s="406"/>
      <c r="D543" s="406"/>
      <c r="E543" s="406"/>
      <c r="F543" s="406"/>
      <c r="G543" s="407"/>
      <c r="H543" s="406"/>
      <c r="I543" s="406"/>
      <c r="J543" s="408"/>
      <c r="K543" s="409"/>
      <c r="L543" s="409"/>
      <c r="M543" s="410"/>
      <c r="N543" s="411"/>
      <c r="O543" s="411"/>
      <c r="P543" s="411"/>
    </row>
    <row r="544" spans="1:16">
      <c r="A544" s="20"/>
      <c r="B544" s="406"/>
      <c r="C544" s="406"/>
      <c r="D544" s="406"/>
      <c r="E544" s="406"/>
      <c r="F544" s="406"/>
      <c r="G544" s="407"/>
      <c r="H544" s="406"/>
      <c r="I544" s="406"/>
      <c r="J544" s="408"/>
      <c r="K544" s="409"/>
      <c r="L544" s="409"/>
      <c r="M544" s="410"/>
      <c r="N544" s="411"/>
      <c r="O544" s="411"/>
      <c r="P544" s="411"/>
    </row>
    <row r="545" spans="1:16">
      <c r="A545" s="20"/>
      <c r="B545" s="406"/>
      <c r="C545" s="406"/>
      <c r="D545" s="406"/>
      <c r="E545" s="406"/>
      <c r="F545" s="406"/>
      <c r="G545" s="407"/>
      <c r="H545" s="406"/>
      <c r="I545" s="406"/>
      <c r="J545" s="408"/>
      <c r="K545" s="409"/>
      <c r="L545" s="409"/>
      <c r="M545" s="410"/>
      <c r="N545" s="411"/>
      <c r="O545" s="411"/>
      <c r="P545" s="411"/>
    </row>
    <row r="546" spans="1:16">
      <c r="A546" s="20"/>
      <c r="B546" s="406"/>
      <c r="C546" s="406"/>
      <c r="D546" s="406"/>
      <c r="E546" s="406"/>
      <c r="F546" s="406"/>
      <c r="G546" s="407"/>
      <c r="H546" s="406"/>
      <c r="I546" s="406"/>
      <c r="J546" s="408"/>
      <c r="K546" s="409"/>
      <c r="L546" s="409"/>
      <c r="M546" s="410"/>
      <c r="N546" s="411"/>
      <c r="O546" s="411"/>
      <c r="P546" s="411"/>
    </row>
    <row r="547" spans="1:16">
      <c r="A547" s="20"/>
      <c r="B547" s="406"/>
      <c r="C547" s="406"/>
      <c r="D547" s="406"/>
      <c r="E547" s="406"/>
      <c r="F547" s="406"/>
      <c r="G547" s="407"/>
      <c r="H547" s="406"/>
      <c r="I547" s="406"/>
      <c r="J547" s="408"/>
      <c r="K547" s="409"/>
      <c r="L547" s="409"/>
      <c r="M547" s="410"/>
      <c r="N547" s="411"/>
      <c r="O547" s="411"/>
      <c r="P547" s="411"/>
    </row>
    <row r="548" spans="1:16">
      <c r="A548" s="20"/>
      <c r="B548" s="406"/>
      <c r="C548" s="406"/>
      <c r="D548" s="406"/>
      <c r="E548" s="406"/>
      <c r="F548" s="406"/>
      <c r="G548" s="407"/>
      <c r="H548" s="406"/>
      <c r="I548" s="406"/>
      <c r="J548" s="408"/>
      <c r="K548" s="409"/>
      <c r="L548" s="409"/>
      <c r="M548" s="410"/>
      <c r="N548" s="411"/>
      <c r="O548" s="411"/>
      <c r="P548" s="411"/>
    </row>
    <row r="549" spans="1:16">
      <c r="A549" s="20"/>
      <c r="B549" s="406"/>
      <c r="C549" s="406"/>
      <c r="D549" s="406"/>
      <c r="E549" s="406"/>
      <c r="F549" s="406"/>
      <c r="G549" s="407"/>
      <c r="H549" s="406"/>
      <c r="I549" s="406"/>
      <c r="J549" s="408"/>
      <c r="K549" s="409"/>
      <c r="L549" s="409"/>
      <c r="M549" s="410"/>
      <c r="N549" s="411"/>
      <c r="O549" s="411"/>
      <c r="P549" s="411"/>
    </row>
    <row r="550" spans="1:16">
      <c r="A550" s="20"/>
      <c r="B550" s="406"/>
      <c r="C550" s="406"/>
      <c r="D550" s="406"/>
      <c r="E550" s="406"/>
      <c r="F550" s="406"/>
      <c r="G550" s="407"/>
      <c r="H550" s="406"/>
      <c r="I550" s="406"/>
      <c r="J550" s="408"/>
      <c r="K550" s="409"/>
      <c r="L550" s="409"/>
      <c r="M550" s="410"/>
      <c r="N550" s="411"/>
      <c r="O550" s="411"/>
      <c r="P550" s="411"/>
    </row>
    <row r="551" spans="1:16">
      <c r="A551" s="20"/>
      <c r="B551" s="406"/>
      <c r="C551" s="406"/>
      <c r="D551" s="406"/>
      <c r="E551" s="406"/>
      <c r="F551" s="406"/>
      <c r="G551" s="407"/>
      <c r="H551" s="406"/>
      <c r="I551" s="406"/>
      <c r="J551" s="408"/>
      <c r="K551" s="409"/>
      <c r="L551" s="409"/>
      <c r="M551" s="410"/>
      <c r="N551" s="411"/>
      <c r="O551" s="411"/>
      <c r="P551" s="411"/>
    </row>
    <row r="552" spans="1:16">
      <c r="A552" s="20"/>
      <c r="B552" s="406"/>
      <c r="C552" s="406"/>
      <c r="D552" s="406"/>
      <c r="E552" s="406"/>
      <c r="F552" s="406"/>
      <c r="G552" s="407"/>
      <c r="H552" s="406"/>
      <c r="I552" s="406"/>
      <c r="J552" s="408"/>
      <c r="K552" s="409"/>
      <c r="L552" s="409"/>
      <c r="M552" s="410"/>
      <c r="N552" s="411"/>
      <c r="O552" s="411"/>
      <c r="P552" s="411"/>
    </row>
    <row r="553" spans="1:16">
      <c r="A553" s="20"/>
      <c r="B553" s="406"/>
      <c r="C553" s="406"/>
      <c r="D553" s="406"/>
      <c r="E553" s="406"/>
      <c r="F553" s="406"/>
      <c r="G553" s="407"/>
      <c r="H553" s="406"/>
      <c r="I553" s="406"/>
      <c r="J553" s="408"/>
      <c r="K553" s="409"/>
      <c r="L553" s="409"/>
      <c r="M553" s="410"/>
      <c r="N553" s="411"/>
      <c r="O553" s="411"/>
      <c r="P553" s="411"/>
    </row>
    <row r="554" spans="1:16">
      <c r="A554" s="20"/>
      <c r="B554" s="406"/>
      <c r="C554" s="406"/>
      <c r="D554" s="406"/>
      <c r="E554" s="406"/>
      <c r="F554" s="406"/>
      <c r="G554" s="407"/>
      <c r="H554" s="406"/>
      <c r="I554" s="406"/>
      <c r="J554" s="408"/>
      <c r="K554" s="409"/>
      <c r="L554" s="409"/>
      <c r="M554" s="410"/>
      <c r="N554" s="411"/>
      <c r="O554" s="411"/>
      <c r="P554" s="411"/>
    </row>
    <row r="555" spans="1:16">
      <c r="A555" s="20"/>
      <c r="B555" s="406"/>
      <c r="C555" s="406"/>
      <c r="D555" s="406"/>
      <c r="E555" s="406"/>
      <c r="F555" s="406"/>
      <c r="G555" s="407"/>
      <c r="H555" s="406"/>
      <c r="I555" s="406"/>
      <c r="J555" s="408"/>
      <c r="K555" s="409"/>
      <c r="L555" s="409"/>
      <c r="M555" s="410"/>
      <c r="N555" s="411"/>
      <c r="O555" s="411"/>
      <c r="P555" s="411"/>
    </row>
    <row r="556" spans="1:16">
      <c r="A556" s="20"/>
      <c r="B556" s="406"/>
      <c r="C556" s="406"/>
      <c r="D556" s="406"/>
      <c r="E556" s="406"/>
      <c r="F556" s="406"/>
      <c r="G556" s="407"/>
      <c r="H556" s="406"/>
      <c r="I556" s="406"/>
      <c r="J556" s="408"/>
      <c r="K556" s="409"/>
      <c r="L556" s="409"/>
      <c r="M556" s="410"/>
      <c r="N556" s="411"/>
      <c r="O556" s="411"/>
      <c r="P556" s="411"/>
    </row>
    <row r="557" spans="1:16">
      <c r="A557" s="20"/>
      <c r="B557" s="406"/>
      <c r="C557" s="406"/>
      <c r="D557" s="406"/>
      <c r="E557" s="406"/>
      <c r="F557" s="406"/>
      <c r="G557" s="407"/>
      <c r="H557" s="406"/>
      <c r="I557" s="406"/>
      <c r="J557" s="408"/>
      <c r="K557" s="409"/>
      <c r="L557" s="409"/>
      <c r="M557" s="410"/>
      <c r="N557" s="411"/>
      <c r="O557" s="411"/>
      <c r="P557" s="411"/>
    </row>
    <row r="558" spans="1:16">
      <c r="A558" s="20"/>
      <c r="B558" s="406"/>
      <c r="C558" s="406"/>
      <c r="D558" s="406"/>
      <c r="E558" s="406"/>
      <c r="F558" s="406"/>
      <c r="G558" s="407"/>
      <c r="H558" s="406"/>
      <c r="I558" s="406"/>
      <c r="J558" s="408"/>
      <c r="K558" s="409"/>
      <c r="L558" s="409"/>
      <c r="M558" s="410"/>
      <c r="N558" s="411"/>
      <c r="O558" s="411"/>
      <c r="P558" s="411"/>
    </row>
    <row r="559" spans="1:16">
      <c r="A559" s="20"/>
      <c r="B559" s="406"/>
      <c r="C559" s="406"/>
      <c r="D559" s="406"/>
      <c r="E559" s="406"/>
      <c r="F559" s="406"/>
      <c r="G559" s="407"/>
      <c r="H559" s="406"/>
      <c r="I559" s="406"/>
      <c r="J559" s="408"/>
      <c r="K559" s="409"/>
      <c r="L559" s="409"/>
      <c r="M559" s="410"/>
      <c r="N559" s="411"/>
      <c r="O559" s="411"/>
      <c r="P559" s="411"/>
    </row>
    <row r="560" spans="1:16">
      <c r="A560" s="20"/>
      <c r="B560" s="406"/>
      <c r="C560" s="406"/>
      <c r="D560" s="406"/>
      <c r="E560" s="406"/>
      <c r="F560" s="406"/>
      <c r="G560" s="407"/>
      <c r="H560" s="406"/>
      <c r="I560" s="406"/>
      <c r="J560" s="408"/>
      <c r="K560" s="409"/>
      <c r="L560" s="409"/>
      <c r="M560" s="410"/>
      <c r="N560" s="411"/>
      <c r="O560" s="411"/>
      <c r="P560" s="411"/>
    </row>
    <row r="561" spans="1:16">
      <c r="A561" s="20"/>
      <c r="B561" s="406"/>
      <c r="C561" s="406"/>
      <c r="D561" s="406"/>
      <c r="E561" s="406"/>
      <c r="F561" s="406"/>
      <c r="G561" s="407"/>
      <c r="H561" s="406"/>
      <c r="I561" s="406"/>
      <c r="J561" s="408"/>
      <c r="K561" s="409"/>
      <c r="L561" s="409"/>
      <c r="M561" s="410"/>
      <c r="N561" s="411"/>
      <c r="O561" s="411"/>
      <c r="P561" s="411"/>
    </row>
    <row r="562" spans="1:16">
      <c r="A562" s="20"/>
      <c r="B562" s="406"/>
      <c r="C562" s="406"/>
      <c r="D562" s="406"/>
      <c r="E562" s="406"/>
      <c r="F562" s="406"/>
      <c r="G562" s="407"/>
      <c r="H562" s="406"/>
      <c r="I562" s="406"/>
      <c r="J562" s="408"/>
      <c r="K562" s="409"/>
      <c r="L562" s="409"/>
      <c r="M562" s="410"/>
      <c r="N562" s="411"/>
      <c r="O562" s="411"/>
      <c r="P562" s="411"/>
    </row>
    <row r="563" spans="1:16">
      <c r="A563" s="20"/>
      <c r="B563" s="406"/>
      <c r="C563" s="406"/>
      <c r="D563" s="406"/>
      <c r="E563" s="406"/>
      <c r="F563" s="406"/>
      <c r="G563" s="407"/>
      <c r="H563" s="406"/>
      <c r="I563" s="406"/>
      <c r="J563" s="408"/>
      <c r="K563" s="409"/>
      <c r="L563" s="409"/>
      <c r="M563" s="410"/>
      <c r="N563" s="411"/>
      <c r="O563" s="411"/>
      <c r="P563" s="411"/>
    </row>
    <row r="564" spans="1:16">
      <c r="A564" s="20"/>
      <c r="B564" s="406"/>
      <c r="C564" s="406"/>
      <c r="D564" s="406"/>
      <c r="E564" s="406"/>
      <c r="F564" s="406"/>
      <c r="G564" s="407"/>
      <c r="H564" s="406"/>
      <c r="I564" s="406"/>
      <c r="J564" s="408"/>
      <c r="K564" s="409"/>
      <c r="L564" s="409"/>
      <c r="M564" s="410"/>
      <c r="N564" s="411"/>
      <c r="O564" s="411"/>
      <c r="P564" s="411"/>
    </row>
    <row r="565" spans="1:16">
      <c r="A565" s="20"/>
      <c r="B565" s="406"/>
      <c r="C565" s="406"/>
      <c r="D565" s="406"/>
      <c r="E565" s="406"/>
      <c r="F565" s="406"/>
      <c r="G565" s="407"/>
      <c r="H565" s="406"/>
      <c r="I565" s="406"/>
      <c r="J565" s="408"/>
      <c r="K565" s="409"/>
      <c r="L565" s="409"/>
      <c r="M565" s="410"/>
      <c r="N565" s="411"/>
      <c r="O565" s="411"/>
      <c r="P565" s="411"/>
    </row>
    <row r="566" spans="1:16">
      <c r="A566" s="20"/>
      <c r="B566" s="406"/>
      <c r="C566" s="406"/>
      <c r="D566" s="406"/>
      <c r="E566" s="406"/>
      <c r="F566" s="406"/>
      <c r="G566" s="407"/>
      <c r="H566" s="406"/>
      <c r="I566" s="406"/>
      <c r="J566" s="408"/>
      <c r="K566" s="409"/>
      <c r="L566" s="409"/>
      <c r="M566" s="410"/>
      <c r="N566" s="411"/>
      <c r="O566" s="411"/>
      <c r="P566" s="411"/>
    </row>
    <row r="567" spans="1:16">
      <c r="A567" s="20"/>
      <c r="B567" s="406"/>
      <c r="C567" s="406"/>
      <c r="D567" s="406"/>
      <c r="E567" s="406"/>
      <c r="F567" s="406"/>
      <c r="G567" s="407"/>
      <c r="H567" s="406"/>
      <c r="I567" s="406"/>
      <c r="J567" s="408"/>
      <c r="K567" s="409"/>
      <c r="L567" s="409"/>
      <c r="M567" s="410"/>
      <c r="N567" s="411"/>
      <c r="O567" s="411"/>
      <c r="P567" s="411"/>
    </row>
    <row r="568" spans="1:16">
      <c r="A568" s="20"/>
      <c r="B568" s="406"/>
      <c r="C568" s="406"/>
      <c r="D568" s="406"/>
      <c r="E568" s="406"/>
      <c r="F568" s="406"/>
      <c r="G568" s="407"/>
      <c r="H568" s="406"/>
      <c r="I568" s="406"/>
      <c r="J568" s="408"/>
      <c r="K568" s="409"/>
      <c r="L568" s="409"/>
      <c r="M568" s="410"/>
      <c r="N568" s="411"/>
      <c r="O568" s="411"/>
      <c r="P568" s="411"/>
    </row>
    <row r="569" spans="1:16">
      <c r="A569" s="20"/>
      <c r="B569" s="406"/>
      <c r="C569" s="406"/>
      <c r="D569" s="406"/>
      <c r="E569" s="406"/>
      <c r="F569" s="406"/>
      <c r="G569" s="407"/>
      <c r="H569" s="406"/>
      <c r="I569" s="406"/>
      <c r="J569" s="408"/>
      <c r="K569" s="409"/>
      <c r="L569" s="409"/>
      <c r="M569" s="410"/>
      <c r="N569" s="411"/>
      <c r="O569" s="411"/>
      <c r="P569" s="411"/>
    </row>
    <row r="570" spans="1:16">
      <c r="A570" s="20"/>
      <c r="B570" s="406"/>
      <c r="C570" s="406"/>
      <c r="D570" s="406"/>
      <c r="E570" s="406"/>
      <c r="F570" s="406"/>
      <c r="G570" s="407"/>
      <c r="H570" s="406"/>
      <c r="I570" s="406"/>
      <c r="J570" s="408"/>
      <c r="K570" s="409"/>
      <c r="L570" s="409"/>
      <c r="M570" s="410"/>
      <c r="N570" s="411"/>
      <c r="O570" s="411"/>
      <c r="P570" s="411"/>
    </row>
    <row r="571" spans="1:16">
      <c r="A571" s="20"/>
      <c r="B571" s="406"/>
      <c r="C571" s="406"/>
      <c r="D571" s="406"/>
      <c r="E571" s="406"/>
      <c r="F571" s="406"/>
      <c r="G571" s="407"/>
      <c r="H571" s="406"/>
      <c r="I571" s="406"/>
      <c r="J571" s="408"/>
      <c r="K571" s="409"/>
      <c r="L571" s="409"/>
      <c r="M571" s="410"/>
      <c r="N571" s="411"/>
      <c r="O571" s="411"/>
      <c r="P571" s="411"/>
    </row>
    <row r="572" spans="1:16">
      <c r="A572" s="20"/>
      <c r="B572" s="406"/>
      <c r="C572" s="406"/>
      <c r="D572" s="406"/>
      <c r="E572" s="406"/>
      <c r="F572" s="406"/>
      <c r="G572" s="407"/>
      <c r="H572" s="406"/>
      <c r="I572" s="406"/>
      <c r="J572" s="408"/>
      <c r="K572" s="409"/>
      <c r="L572" s="409"/>
      <c r="M572" s="410"/>
      <c r="N572" s="411"/>
      <c r="O572" s="411"/>
      <c r="P572" s="411"/>
    </row>
    <row r="573" spans="1:16">
      <c r="A573" s="20"/>
      <c r="B573" s="406"/>
      <c r="C573" s="406"/>
      <c r="D573" s="406"/>
      <c r="E573" s="406"/>
      <c r="F573" s="406"/>
      <c r="G573" s="407"/>
      <c r="H573" s="406"/>
      <c r="I573" s="406"/>
      <c r="J573" s="408"/>
      <c r="K573" s="409"/>
      <c r="L573" s="409"/>
      <c r="M573" s="410"/>
      <c r="N573" s="411"/>
      <c r="O573" s="411"/>
      <c r="P573" s="411"/>
    </row>
    <row r="574" spans="1:16">
      <c r="A574" s="20"/>
      <c r="B574" s="406"/>
      <c r="C574" s="406"/>
      <c r="D574" s="406"/>
      <c r="E574" s="406"/>
      <c r="F574" s="406"/>
      <c r="G574" s="407"/>
      <c r="H574" s="406"/>
      <c r="I574" s="406"/>
      <c r="J574" s="408"/>
      <c r="K574" s="409"/>
      <c r="L574" s="409"/>
      <c r="M574" s="410"/>
      <c r="N574" s="411"/>
      <c r="O574" s="411"/>
      <c r="P574" s="411"/>
    </row>
    <row r="575" spans="1:16">
      <c r="A575" s="20"/>
      <c r="B575" s="406"/>
      <c r="C575" s="406"/>
      <c r="D575" s="406"/>
      <c r="E575" s="406"/>
      <c r="F575" s="406"/>
      <c r="G575" s="407"/>
      <c r="H575" s="406"/>
      <c r="I575" s="406"/>
      <c r="J575" s="408"/>
      <c r="K575" s="409"/>
      <c r="L575" s="409"/>
      <c r="M575" s="410"/>
      <c r="N575" s="411"/>
      <c r="O575" s="411"/>
      <c r="P575" s="411"/>
    </row>
    <row r="576" spans="1:16">
      <c r="A576" s="20"/>
      <c r="B576" s="406"/>
      <c r="C576" s="406"/>
      <c r="D576" s="406"/>
      <c r="E576" s="406"/>
      <c r="F576" s="406"/>
      <c r="G576" s="407"/>
      <c r="H576" s="406"/>
      <c r="I576" s="406"/>
      <c r="J576" s="408"/>
      <c r="K576" s="409"/>
      <c r="L576" s="409"/>
      <c r="M576" s="410"/>
      <c r="N576" s="411"/>
      <c r="O576" s="411"/>
      <c r="P576" s="411"/>
    </row>
    <row r="577" spans="1:16">
      <c r="A577" s="20"/>
      <c r="B577" s="406"/>
      <c r="C577" s="406"/>
      <c r="D577" s="406"/>
      <c r="E577" s="406"/>
      <c r="F577" s="406"/>
      <c r="G577" s="407"/>
      <c r="H577" s="406"/>
      <c r="I577" s="406"/>
      <c r="J577" s="408"/>
      <c r="K577" s="409"/>
      <c r="L577" s="409"/>
      <c r="M577" s="410"/>
      <c r="N577" s="411"/>
      <c r="O577" s="411"/>
      <c r="P577" s="411"/>
    </row>
    <row r="578" spans="1:16">
      <c r="A578" s="20"/>
      <c r="B578" s="406"/>
      <c r="C578" s="406"/>
      <c r="D578" s="406"/>
      <c r="E578" s="406"/>
      <c r="F578" s="406"/>
      <c r="G578" s="407"/>
      <c r="H578" s="406"/>
      <c r="I578" s="406"/>
      <c r="J578" s="408"/>
      <c r="K578" s="409"/>
      <c r="L578" s="409"/>
      <c r="M578" s="410"/>
      <c r="N578" s="411"/>
      <c r="O578" s="411"/>
      <c r="P578" s="411"/>
    </row>
    <row r="579" spans="1:16">
      <c r="A579" s="20"/>
      <c r="B579" s="406"/>
      <c r="C579" s="406"/>
      <c r="D579" s="406"/>
      <c r="E579" s="406"/>
      <c r="F579" s="406"/>
      <c r="G579" s="407"/>
      <c r="H579" s="406"/>
      <c r="I579" s="406"/>
      <c r="J579" s="408"/>
      <c r="K579" s="409"/>
      <c r="L579" s="409"/>
      <c r="M579" s="410"/>
      <c r="N579" s="411"/>
      <c r="O579" s="411"/>
      <c r="P579" s="411"/>
    </row>
    <row r="580" spans="1:16">
      <c r="A580" s="20"/>
      <c r="B580" s="406"/>
      <c r="C580" s="406"/>
      <c r="D580" s="406"/>
      <c r="E580" s="406"/>
      <c r="F580" s="406"/>
      <c r="G580" s="407"/>
      <c r="H580" s="406"/>
      <c r="I580" s="406"/>
      <c r="J580" s="408"/>
      <c r="K580" s="409"/>
      <c r="L580" s="409"/>
      <c r="M580" s="410"/>
      <c r="N580" s="411"/>
      <c r="O580" s="411"/>
      <c r="P580" s="411"/>
    </row>
    <row r="581" spans="1:16">
      <c r="A581" s="20"/>
      <c r="B581" s="406"/>
      <c r="C581" s="406"/>
      <c r="D581" s="406"/>
      <c r="E581" s="406"/>
      <c r="F581" s="406"/>
      <c r="G581" s="407"/>
      <c r="H581" s="406"/>
      <c r="I581" s="406"/>
      <c r="J581" s="408"/>
      <c r="K581" s="409"/>
      <c r="L581" s="409"/>
      <c r="M581" s="410"/>
      <c r="N581" s="411"/>
      <c r="O581" s="411"/>
      <c r="P581" s="411"/>
    </row>
    <row r="582" spans="1:16">
      <c r="A582" s="20"/>
      <c r="B582" s="406"/>
      <c r="C582" s="406"/>
      <c r="D582" s="406"/>
      <c r="E582" s="406"/>
      <c r="F582" s="406"/>
      <c r="G582" s="407"/>
      <c r="H582" s="406"/>
      <c r="I582" s="406"/>
      <c r="J582" s="408"/>
      <c r="K582" s="409"/>
      <c r="L582" s="409"/>
      <c r="M582" s="410"/>
      <c r="N582" s="411"/>
      <c r="O582" s="411"/>
      <c r="P582" s="411"/>
    </row>
    <row r="583" spans="1:16">
      <c r="A583" s="20"/>
      <c r="B583" s="406"/>
      <c r="C583" s="406"/>
      <c r="D583" s="406"/>
      <c r="E583" s="406"/>
      <c r="F583" s="406"/>
      <c r="G583" s="407"/>
      <c r="H583" s="406"/>
      <c r="I583" s="406"/>
      <c r="J583" s="408"/>
      <c r="K583" s="409"/>
      <c r="L583" s="409"/>
      <c r="M583" s="410"/>
      <c r="N583" s="411"/>
      <c r="O583" s="411"/>
      <c r="P583" s="411"/>
    </row>
    <row r="584" spans="1:16">
      <c r="A584" s="20"/>
      <c r="B584" s="406"/>
      <c r="C584" s="406"/>
      <c r="D584" s="406"/>
      <c r="E584" s="406"/>
      <c r="F584" s="406"/>
      <c r="G584" s="407"/>
      <c r="H584" s="406"/>
      <c r="I584" s="406"/>
      <c r="J584" s="408"/>
      <c r="K584" s="409"/>
      <c r="L584" s="409"/>
      <c r="M584" s="410"/>
      <c r="N584" s="411"/>
      <c r="O584" s="411"/>
      <c r="P584" s="411"/>
    </row>
    <row r="585" spans="1:16">
      <c r="A585" s="20"/>
      <c r="B585" s="406"/>
      <c r="C585" s="406"/>
      <c r="D585" s="406"/>
      <c r="E585" s="406"/>
      <c r="F585" s="406"/>
      <c r="G585" s="407"/>
      <c r="H585" s="406"/>
      <c r="I585" s="406"/>
      <c r="J585" s="408"/>
      <c r="K585" s="409"/>
      <c r="L585" s="409"/>
      <c r="M585" s="410"/>
      <c r="N585" s="411"/>
      <c r="O585" s="411"/>
      <c r="P585" s="411"/>
    </row>
    <row r="586" spans="1:16">
      <c r="A586" s="20"/>
      <c r="B586" s="406"/>
      <c r="C586" s="406"/>
      <c r="D586" s="406"/>
      <c r="E586" s="406"/>
      <c r="F586" s="406"/>
      <c r="G586" s="407"/>
      <c r="H586" s="406"/>
      <c r="I586" s="406"/>
      <c r="J586" s="408"/>
      <c r="K586" s="409"/>
      <c r="L586" s="409"/>
      <c r="M586" s="410"/>
      <c r="N586" s="411"/>
      <c r="O586" s="411"/>
      <c r="P586" s="411"/>
    </row>
    <row r="587" spans="1:16">
      <c r="A587" s="20"/>
      <c r="B587" s="406"/>
      <c r="C587" s="406"/>
      <c r="D587" s="406"/>
      <c r="E587" s="406"/>
      <c r="F587" s="406"/>
      <c r="G587" s="407"/>
      <c r="H587" s="406"/>
      <c r="I587" s="406"/>
      <c r="J587" s="408"/>
      <c r="K587" s="409"/>
      <c r="L587" s="409"/>
      <c r="M587" s="410"/>
      <c r="N587" s="411"/>
      <c r="O587" s="411"/>
      <c r="P587" s="411"/>
    </row>
    <row r="588" spans="1:16">
      <c r="A588" s="20"/>
      <c r="B588" s="406"/>
      <c r="C588" s="406"/>
      <c r="D588" s="406"/>
      <c r="E588" s="406"/>
      <c r="F588" s="406"/>
      <c r="G588" s="407"/>
      <c r="H588" s="406"/>
      <c r="I588" s="406"/>
      <c r="J588" s="408"/>
      <c r="K588" s="409"/>
      <c r="L588" s="409"/>
      <c r="M588" s="410"/>
      <c r="N588" s="411"/>
      <c r="O588" s="411"/>
      <c r="P588" s="411"/>
    </row>
    <row r="589" spans="1:16">
      <c r="A589" s="20"/>
      <c r="B589" s="406"/>
      <c r="C589" s="406"/>
      <c r="D589" s="406"/>
      <c r="E589" s="406"/>
      <c r="F589" s="406"/>
      <c r="G589" s="407"/>
      <c r="H589" s="406"/>
      <c r="I589" s="406"/>
      <c r="J589" s="408"/>
      <c r="K589" s="409"/>
      <c r="L589" s="409"/>
      <c r="M589" s="410"/>
      <c r="N589" s="411"/>
      <c r="O589" s="411"/>
      <c r="P589" s="411"/>
    </row>
    <row r="590" spans="1:16">
      <c r="A590" s="20"/>
      <c r="B590" s="406"/>
      <c r="C590" s="406"/>
      <c r="D590" s="406"/>
      <c r="E590" s="406"/>
      <c r="F590" s="406"/>
      <c r="G590" s="407"/>
      <c r="H590" s="406"/>
      <c r="I590" s="406"/>
      <c r="J590" s="408"/>
      <c r="K590" s="409"/>
      <c r="L590" s="409"/>
      <c r="M590" s="410"/>
      <c r="N590" s="411"/>
      <c r="O590" s="411"/>
      <c r="P590" s="411"/>
    </row>
    <row r="591" spans="1:16">
      <c r="A591" s="20"/>
      <c r="B591" s="406"/>
      <c r="C591" s="406"/>
      <c r="D591" s="406"/>
      <c r="E591" s="406"/>
      <c r="F591" s="406"/>
      <c r="G591" s="407"/>
      <c r="H591" s="406"/>
      <c r="I591" s="406"/>
      <c r="J591" s="408"/>
      <c r="K591" s="409"/>
      <c r="L591" s="409"/>
      <c r="M591" s="410"/>
      <c r="N591" s="411"/>
      <c r="O591" s="411"/>
      <c r="P591" s="411"/>
    </row>
    <row r="592" spans="1:16">
      <c r="A592" s="20"/>
      <c r="B592" s="406"/>
      <c r="C592" s="406"/>
      <c r="D592" s="406"/>
      <c r="E592" s="406"/>
      <c r="F592" s="406"/>
      <c r="G592" s="407"/>
      <c r="H592" s="406"/>
      <c r="I592" s="406"/>
      <c r="J592" s="408"/>
      <c r="K592" s="409"/>
      <c r="L592" s="409"/>
      <c r="M592" s="410"/>
      <c r="N592" s="411"/>
      <c r="O592" s="411"/>
      <c r="P592" s="411"/>
    </row>
    <row r="593" spans="1:16">
      <c r="A593" s="20"/>
      <c r="B593" s="406"/>
      <c r="C593" s="406"/>
      <c r="D593" s="406"/>
      <c r="E593" s="406"/>
      <c r="F593" s="406"/>
      <c r="G593" s="407"/>
      <c r="H593" s="406"/>
      <c r="I593" s="406"/>
      <c r="J593" s="408"/>
      <c r="K593" s="409"/>
      <c r="L593" s="409"/>
      <c r="M593" s="410"/>
      <c r="N593" s="411"/>
      <c r="O593" s="411"/>
      <c r="P593" s="411"/>
    </row>
    <row r="594" spans="1:16">
      <c r="A594" s="20"/>
      <c r="B594" s="406"/>
      <c r="C594" s="406"/>
      <c r="D594" s="406"/>
      <c r="E594" s="406"/>
      <c r="F594" s="406"/>
      <c r="G594" s="407"/>
      <c r="H594" s="406"/>
      <c r="I594" s="406"/>
      <c r="J594" s="408"/>
      <c r="K594" s="409"/>
      <c r="L594" s="409"/>
      <c r="M594" s="410"/>
      <c r="N594" s="411"/>
      <c r="O594" s="411"/>
      <c r="P594" s="411"/>
    </row>
    <row r="595" spans="1:16">
      <c r="A595" s="20"/>
      <c r="B595" s="406"/>
      <c r="C595" s="406"/>
      <c r="D595" s="406"/>
      <c r="E595" s="406"/>
      <c r="F595" s="406"/>
      <c r="G595" s="407"/>
      <c r="H595" s="406"/>
      <c r="I595" s="406"/>
      <c r="J595" s="408"/>
      <c r="K595" s="409"/>
      <c r="L595" s="409"/>
      <c r="M595" s="410"/>
      <c r="N595" s="411"/>
      <c r="O595" s="411"/>
      <c r="P595" s="411"/>
    </row>
    <row r="596" spans="1:16">
      <c r="A596" s="20"/>
      <c r="B596" s="406"/>
      <c r="C596" s="406"/>
      <c r="D596" s="406"/>
      <c r="E596" s="406"/>
      <c r="F596" s="406"/>
      <c r="G596" s="407"/>
      <c r="H596" s="406"/>
      <c r="I596" s="406"/>
      <c r="J596" s="408"/>
      <c r="K596" s="409"/>
      <c r="L596" s="409"/>
      <c r="M596" s="410"/>
      <c r="N596" s="411"/>
      <c r="O596" s="411"/>
      <c r="P596" s="411"/>
    </row>
    <row r="597" spans="1:16">
      <c r="A597" s="20"/>
      <c r="B597" s="406"/>
      <c r="C597" s="406"/>
      <c r="D597" s="406"/>
      <c r="E597" s="406"/>
      <c r="F597" s="406"/>
      <c r="G597" s="407"/>
      <c r="H597" s="406"/>
      <c r="I597" s="406"/>
      <c r="J597" s="408"/>
      <c r="K597" s="409"/>
      <c r="L597" s="409"/>
      <c r="M597" s="410"/>
      <c r="N597" s="411"/>
      <c r="O597" s="411"/>
      <c r="P597" s="411"/>
    </row>
    <row r="598" spans="1:16">
      <c r="A598" s="20"/>
      <c r="B598" s="406"/>
      <c r="C598" s="406"/>
      <c r="D598" s="406"/>
      <c r="E598" s="406"/>
      <c r="F598" s="406"/>
      <c r="G598" s="407"/>
      <c r="H598" s="406"/>
      <c r="I598" s="406"/>
      <c r="J598" s="408"/>
      <c r="K598" s="409"/>
      <c r="L598" s="409"/>
      <c r="M598" s="410"/>
      <c r="N598" s="411"/>
      <c r="O598" s="411"/>
      <c r="P598" s="411"/>
    </row>
    <row r="599" spans="1:16">
      <c r="A599" s="20"/>
      <c r="B599" s="406"/>
      <c r="C599" s="406"/>
      <c r="D599" s="406"/>
      <c r="E599" s="406"/>
      <c r="F599" s="406"/>
      <c r="G599" s="407"/>
      <c r="H599" s="406"/>
      <c r="I599" s="406"/>
      <c r="J599" s="408"/>
      <c r="K599" s="409"/>
      <c r="L599" s="409"/>
      <c r="M599" s="410"/>
      <c r="N599" s="411"/>
      <c r="O599" s="411"/>
      <c r="P599" s="411"/>
    </row>
    <row r="600" spans="1:16">
      <c r="A600" s="20"/>
      <c r="B600" s="406"/>
      <c r="C600" s="406"/>
      <c r="D600" s="406"/>
      <c r="E600" s="406"/>
      <c r="F600" s="406"/>
      <c r="G600" s="407"/>
      <c r="H600" s="406"/>
      <c r="I600" s="406"/>
      <c r="J600" s="408"/>
      <c r="K600" s="409"/>
      <c r="L600" s="409"/>
      <c r="M600" s="410"/>
      <c r="N600" s="411"/>
      <c r="O600" s="411"/>
      <c r="P600" s="411"/>
    </row>
    <row r="601" spans="1:16">
      <c r="A601" s="20"/>
      <c r="B601" s="406"/>
      <c r="C601" s="406"/>
      <c r="D601" s="406"/>
      <c r="E601" s="406"/>
      <c r="F601" s="406"/>
      <c r="G601" s="407"/>
      <c r="H601" s="406"/>
      <c r="I601" s="406"/>
      <c r="J601" s="408"/>
      <c r="K601" s="409"/>
      <c r="L601" s="409"/>
      <c r="M601" s="410"/>
      <c r="N601" s="411"/>
      <c r="O601" s="411"/>
      <c r="P601" s="411"/>
    </row>
    <row r="602" spans="1:16">
      <c r="A602" s="20"/>
      <c r="B602" s="406"/>
      <c r="C602" s="406"/>
      <c r="D602" s="406"/>
      <c r="E602" s="406"/>
      <c r="F602" s="406"/>
      <c r="G602" s="407"/>
      <c r="H602" s="406"/>
      <c r="I602" s="406"/>
      <c r="J602" s="408"/>
      <c r="K602" s="409"/>
      <c r="L602" s="409"/>
      <c r="M602" s="410"/>
      <c r="N602" s="411"/>
      <c r="O602" s="411"/>
      <c r="P602" s="411"/>
    </row>
    <row r="603" spans="1:16">
      <c r="A603" s="20"/>
      <c r="B603" s="406"/>
      <c r="C603" s="406"/>
      <c r="D603" s="406"/>
      <c r="E603" s="406"/>
      <c r="F603" s="406"/>
      <c r="G603" s="407"/>
      <c r="H603" s="406"/>
      <c r="I603" s="406"/>
      <c r="J603" s="408"/>
      <c r="K603" s="409"/>
      <c r="L603" s="409"/>
      <c r="M603" s="410"/>
      <c r="N603" s="411"/>
      <c r="O603" s="411"/>
      <c r="P603" s="411"/>
    </row>
    <row r="604" spans="1:16">
      <c r="A604" s="20"/>
      <c r="B604" s="406"/>
      <c r="C604" s="406"/>
      <c r="D604" s="406"/>
      <c r="E604" s="406"/>
      <c r="F604" s="406"/>
      <c r="G604" s="407"/>
      <c r="H604" s="406"/>
      <c r="I604" s="406"/>
      <c r="J604" s="408"/>
      <c r="K604" s="409"/>
      <c r="L604" s="409"/>
      <c r="M604" s="410"/>
      <c r="N604" s="411"/>
      <c r="O604" s="411"/>
      <c r="P604" s="411"/>
    </row>
    <row r="605" spans="1:16">
      <c r="A605" s="20"/>
      <c r="B605" s="406"/>
      <c r="C605" s="406"/>
      <c r="D605" s="406"/>
      <c r="E605" s="406"/>
      <c r="F605" s="406"/>
      <c r="G605" s="407"/>
      <c r="H605" s="406"/>
      <c r="I605" s="406"/>
      <c r="J605" s="408"/>
      <c r="K605" s="409"/>
      <c r="L605" s="409"/>
      <c r="M605" s="410"/>
      <c r="N605" s="411"/>
      <c r="O605" s="411"/>
      <c r="P605" s="411"/>
    </row>
    <row r="606" spans="1:16">
      <c r="A606" s="20"/>
      <c r="B606" s="406"/>
      <c r="C606" s="406"/>
      <c r="D606" s="406"/>
      <c r="E606" s="406"/>
      <c r="F606" s="406"/>
      <c r="G606" s="407"/>
      <c r="H606" s="406"/>
      <c r="I606" s="406"/>
      <c r="J606" s="408"/>
      <c r="K606" s="409"/>
      <c r="L606" s="409"/>
      <c r="M606" s="410"/>
      <c r="N606" s="411"/>
      <c r="O606" s="411"/>
      <c r="P606" s="411"/>
    </row>
    <row r="607" spans="1:16">
      <c r="A607" s="20"/>
      <c r="B607" s="406"/>
      <c r="C607" s="406"/>
      <c r="D607" s="406"/>
      <c r="E607" s="406"/>
      <c r="F607" s="406"/>
      <c r="G607" s="407"/>
      <c r="H607" s="406"/>
      <c r="I607" s="406"/>
      <c r="J607" s="408"/>
      <c r="K607" s="409"/>
      <c r="L607" s="409"/>
      <c r="M607" s="410"/>
      <c r="N607" s="411"/>
      <c r="O607" s="411"/>
      <c r="P607" s="411"/>
    </row>
    <row r="608" spans="1:16">
      <c r="A608" s="20"/>
      <c r="B608" s="406"/>
      <c r="C608" s="406"/>
      <c r="D608" s="406"/>
      <c r="E608" s="406"/>
      <c r="F608" s="406"/>
      <c r="G608" s="407"/>
      <c r="H608" s="406"/>
      <c r="I608" s="406"/>
      <c r="J608" s="408"/>
      <c r="K608" s="409"/>
      <c r="L608" s="409"/>
      <c r="M608" s="410"/>
      <c r="N608" s="411"/>
      <c r="O608" s="411"/>
      <c r="P608" s="411"/>
    </row>
    <row r="609" spans="1:16">
      <c r="A609" s="20"/>
      <c r="B609" s="406"/>
      <c r="C609" s="406"/>
      <c r="D609" s="406"/>
      <c r="E609" s="406"/>
      <c r="F609" s="406"/>
      <c r="G609" s="407"/>
      <c r="H609" s="406"/>
      <c r="I609" s="406"/>
      <c r="J609" s="408"/>
      <c r="K609" s="409"/>
      <c r="L609" s="409"/>
      <c r="M609" s="410"/>
      <c r="N609" s="411"/>
      <c r="O609" s="411"/>
      <c r="P609" s="411"/>
    </row>
    <row r="610" spans="1:16">
      <c r="A610" s="20"/>
      <c r="B610" s="406"/>
      <c r="C610" s="406"/>
      <c r="D610" s="406"/>
      <c r="E610" s="406"/>
      <c r="F610" s="406"/>
      <c r="G610" s="407"/>
      <c r="H610" s="406"/>
      <c r="I610" s="406"/>
      <c r="J610" s="408"/>
      <c r="K610" s="409"/>
      <c r="L610" s="409"/>
      <c r="M610" s="410"/>
      <c r="N610" s="411"/>
      <c r="O610" s="411"/>
      <c r="P610" s="411"/>
    </row>
    <row r="611" spans="1:16">
      <c r="A611" s="20"/>
      <c r="B611" s="406"/>
      <c r="C611" s="406"/>
      <c r="D611" s="406"/>
      <c r="E611" s="406"/>
      <c r="F611" s="406"/>
      <c r="G611" s="407"/>
      <c r="H611" s="406"/>
      <c r="I611" s="406"/>
      <c r="J611" s="408"/>
      <c r="K611" s="409"/>
      <c r="L611" s="409"/>
      <c r="M611" s="410"/>
      <c r="N611" s="411"/>
      <c r="O611" s="411"/>
      <c r="P611" s="411"/>
    </row>
    <row r="612" spans="1:16">
      <c r="A612" s="20"/>
      <c r="B612" s="406"/>
      <c r="C612" s="406"/>
      <c r="D612" s="406"/>
      <c r="E612" s="406"/>
      <c r="F612" s="406"/>
      <c r="G612" s="407"/>
      <c r="H612" s="406"/>
      <c r="I612" s="406"/>
      <c r="J612" s="408"/>
      <c r="K612" s="409"/>
      <c r="L612" s="409"/>
      <c r="M612" s="410"/>
      <c r="N612" s="411"/>
      <c r="O612" s="411"/>
      <c r="P612" s="411"/>
    </row>
    <row r="613" spans="1:16">
      <c r="A613" s="20"/>
      <c r="B613" s="406"/>
      <c r="C613" s="406"/>
      <c r="D613" s="406"/>
      <c r="E613" s="406"/>
      <c r="F613" s="406"/>
      <c r="G613" s="407"/>
      <c r="H613" s="406"/>
      <c r="I613" s="406"/>
      <c r="J613" s="408"/>
      <c r="K613" s="409"/>
      <c r="L613" s="409"/>
      <c r="M613" s="410"/>
      <c r="N613" s="411"/>
      <c r="O613" s="411"/>
      <c r="P613" s="411"/>
    </row>
    <row r="614" spans="1:16">
      <c r="A614" s="20"/>
      <c r="B614" s="406"/>
      <c r="C614" s="406"/>
      <c r="D614" s="406"/>
      <c r="E614" s="406"/>
      <c r="F614" s="406"/>
      <c r="G614" s="407"/>
      <c r="H614" s="406"/>
      <c r="I614" s="406"/>
      <c r="J614" s="408"/>
      <c r="K614" s="409"/>
      <c r="L614" s="409"/>
      <c r="M614" s="410"/>
      <c r="N614" s="411"/>
      <c r="O614" s="411"/>
      <c r="P614" s="411"/>
    </row>
    <row r="615" spans="1:16">
      <c r="A615" s="20"/>
      <c r="B615" s="406"/>
      <c r="C615" s="406"/>
      <c r="D615" s="406"/>
      <c r="E615" s="406"/>
      <c r="F615" s="406"/>
      <c r="G615" s="407"/>
      <c r="H615" s="406"/>
      <c r="I615" s="406"/>
      <c r="J615" s="408"/>
      <c r="K615" s="409"/>
      <c r="L615" s="409"/>
      <c r="M615" s="410"/>
      <c r="N615" s="411"/>
      <c r="O615" s="411"/>
      <c r="P615" s="411"/>
    </row>
    <row r="616" spans="1:16">
      <c r="A616" s="20"/>
      <c r="B616" s="406"/>
      <c r="C616" s="406"/>
      <c r="D616" s="406"/>
      <c r="E616" s="406"/>
      <c r="F616" s="406"/>
      <c r="G616" s="407"/>
      <c r="H616" s="406"/>
      <c r="I616" s="406"/>
      <c r="J616" s="408"/>
      <c r="K616" s="409"/>
      <c r="L616" s="409"/>
      <c r="M616" s="410"/>
      <c r="N616" s="411"/>
      <c r="O616" s="411"/>
      <c r="P616" s="411"/>
    </row>
    <row r="617" spans="1:16">
      <c r="A617" s="20"/>
      <c r="B617" s="406"/>
      <c r="C617" s="406"/>
      <c r="D617" s="406"/>
      <c r="E617" s="406"/>
      <c r="F617" s="406"/>
      <c r="G617" s="407"/>
      <c r="H617" s="406"/>
      <c r="I617" s="406"/>
      <c r="J617" s="408"/>
      <c r="K617" s="409"/>
      <c r="L617" s="409"/>
      <c r="M617" s="410"/>
      <c r="N617" s="411"/>
      <c r="O617" s="411"/>
      <c r="P617" s="411"/>
    </row>
    <row r="618" spans="1:16">
      <c r="A618" s="20"/>
      <c r="B618" s="406"/>
      <c r="C618" s="406"/>
      <c r="D618" s="406"/>
      <c r="E618" s="406"/>
      <c r="F618" s="406"/>
      <c r="G618" s="407"/>
      <c r="H618" s="406"/>
      <c r="I618" s="406"/>
      <c r="J618" s="408"/>
      <c r="K618" s="409"/>
      <c r="L618" s="409"/>
      <c r="M618" s="410"/>
      <c r="N618" s="411"/>
      <c r="O618" s="411"/>
      <c r="P618" s="411"/>
    </row>
    <row r="619" spans="1:16">
      <c r="A619" s="20"/>
      <c r="B619" s="406"/>
      <c r="C619" s="406"/>
      <c r="D619" s="406"/>
      <c r="E619" s="406"/>
      <c r="F619" s="406"/>
      <c r="G619" s="407"/>
      <c r="H619" s="406"/>
      <c r="I619" s="406"/>
      <c r="J619" s="408"/>
      <c r="K619" s="409"/>
      <c r="L619" s="409"/>
      <c r="M619" s="410"/>
      <c r="N619" s="411"/>
      <c r="O619" s="411"/>
      <c r="P619" s="411"/>
    </row>
    <row r="620" spans="1:16">
      <c r="A620" s="20"/>
      <c r="B620" s="406"/>
      <c r="C620" s="406"/>
      <c r="D620" s="406"/>
      <c r="E620" s="406"/>
      <c r="F620" s="406"/>
      <c r="G620" s="407"/>
      <c r="H620" s="406"/>
      <c r="I620" s="406"/>
      <c r="J620" s="408"/>
      <c r="K620" s="409"/>
      <c r="L620" s="409"/>
      <c r="M620" s="410"/>
      <c r="N620" s="411"/>
      <c r="O620" s="411"/>
      <c r="P620" s="411"/>
    </row>
    <row r="621" spans="1:16">
      <c r="A621" s="20"/>
      <c r="B621" s="406"/>
      <c r="C621" s="406"/>
      <c r="D621" s="406"/>
      <c r="E621" s="406"/>
      <c r="F621" s="406"/>
      <c r="G621" s="407"/>
      <c r="H621" s="406"/>
      <c r="I621" s="406"/>
      <c r="J621" s="408"/>
      <c r="K621" s="409"/>
      <c r="L621" s="409"/>
      <c r="M621" s="410"/>
      <c r="N621" s="411"/>
      <c r="O621" s="411"/>
      <c r="P621" s="411"/>
    </row>
    <row r="622" spans="1:16">
      <c r="A622" s="20"/>
      <c r="B622" s="406"/>
      <c r="C622" s="406"/>
      <c r="D622" s="406"/>
      <c r="E622" s="406"/>
      <c r="F622" s="406"/>
      <c r="G622" s="407"/>
      <c r="H622" s="406"/>
      <c r="I622" s="406"/>
      <c r="J622" s="408"/>
      <c r="K622" s="409"/>
      <c r="L622" s="409"/>
      <c r="M622" s="410"/>
      <c r="N622" s="411"/>
      <c r="O622" s="411"/>
      <c r="P622" s="411"/>
    </row>
    <row r="623" spans="1:16">
      <c r="A623" s="20"/>
      <c r="B623" s="406"/>
      <c r="C623" s="406"/>
      <c r="D623" s="406"/>
      <c r="E623" s="406"/>
      <c r="F623" s="406"/>
      <c r="G623" s="407"/>
      <c r="H623" s="406"/>
      <c r="I623" s="406"/>
      <c r="J623" s="408"/>
      <c r="K623" s="409"/>
      <c r="L623" s="409"/>
      <c r="M623" s="410"/>
      <c r="N623" s="411"/>
      <c r="O623" s="411"/>
      <c r="P623" s="411"/>
    </row>
    <row r="624" spans="1:16">
      <c r="A624" s="20"/>
      <c r="B624" s="406"/>
      <c r="C624" s="406"/>
      <c r="D624" s="406"/>
      <c r="E624" s="406"/>
      <c r="F624" s="406"/>
      <c r="G624" s="407"/>
      <c r="H624" s="406"/>
      <c r="I624" s="406"/>
      <c r="J624" s="408"/>
      <c r="K624" s="409"/>
      <c r="L624" s="409"/>
      <c r="M624" s="410"/>
      <c r="N624" s="411"/>
      <c r="O624" s="411"/>
      <c r="P624" s="411"/>
    </row>
    <row r="625" spans="1:16">
      <c r="A625" s="20"/>
      <c r="B625" s="406"/>
      <c r="C625" s="406"/>
      <c r="D625" s="406"/>
      <c r="E625" s="406"/>
      <c r="F625" s="406"/>
      <c r="G625" s="407"/>
      <c r="H625" s="406"/>
      <c r="I625" s="406"/>
      <c r="J625" s="408"/>
      <c r="K625" s="409"/>
      <c r="L625" s="409"/>
      <c r="M625" s="410"/>
      <c r="N625" s="411"/>
      <c r="O625" s="411"/>
      <c r="P625" s="411"/>
    </row>
    <row r="626" spans="1:16">
      <c r="A626" s="20"/>
      <c r="B626" s="406"/>
      <c r="C626" s="406"/>
      <c r="D626" s="406"/>
      <c r="E626" s="406"/>
      <c r="F626" s="406"/>
      <c r="G626" s="407"/>
      <c r="H626" s="406"/>
      <c r="I626" s="406"/>
      <c r="J626" s="408"/>
      <c r="K626" s="409"/>
      <c r="L626" s="409"/>
      <c r="M626" s="410"/>
      <c r="N626" s="411"/>
      <c r="O626" s="411"/>
      <c r="P626" s="411"/>
    </row>
    <row r="627" spans="1:16">
      <c r="A627" s="20"/>
      <c r="B627" s="406"/>
      <c r="C627" s="406"/>
      <c r="D627" s="406"/>
      <c r="E627" s="406"/>
      <c r="F627" s="406"/>
      <c r="G627" s="407"/>
      <c r="H627" s="406"/>
      <c r="I627" s="406"/>
      <c r="J627" s="408"/>
      <c r="K627" s="409"/>
      <c r="L627" s="409"/>
      <c r="M627" s="410"/>
      <c r="N627" s="411"/>
      <c r="O627" s="411"/>
      <c r="P627" s="411"/>
    </row>
    <row r="628" spans="1:16">
      <c r="A628" s="20"/>
      <c r="B628" s="406"/>
      <c r="C628" s="406"/>
      <c r="D628" s="406"/>
      <c r="E628" s="406"/>
      <c r="F628" s="406"/>
      <c r="G628" s="407"/>
      <c r="H628" s="406"/>
      <c r="I628" s="406"/>
      <c r="J628" s="408"/>
      <c r="K628" s="409"/>
      <c r="L628" s="409"/>
      <c r="M628" s="410"/>
      <c r="N628" s="411"/>
      <c r="O628" s="411"/>
      <c r="P628" s="411"/>
    </row>
    <row r="629" spans="1:16">
      <c r="A629" s="20"/>
      <c r="B629" s="406"/>
      <c r="C629" s="406"/>
      <c r="D629" s="406"/>
      <c r="E629" s="406"/>
      <c r="F629" s="406"/>
      <c r="G629" s="407"/>
      <c r="H629" s="406"/>
      <c r="I629" s="406"/>
      <c r="J629" s="408"/>
      <c r="K629" s="409"/>
      <c r="L629" s="409"/>
      <c r="M629" s="410"/>
      <c r="N629" s="411"/>
      <c r="O629" s="411"/>
      <c r="P629" s="411"/>
    </row>
    <row r="630" spans="1:16">
      <c r="A630" s="20"/>
      <c r="B630" s="406"/>
      <c r="C630" s="406"/>
      <c r="D630" s="406"/>
      <c r="E630" s="406"/>
      <c r="F630" s="406"/>
      <c r="G630" s="407"/>
      <c r="H630" s="406"/>
      <c r="I630" s="406"/>
      <c r="J630" s="408"/>
      <c r="K630" s="409"/>
      <c r="L630" s="409"/>
      <c r="M630" s="410"/>
      <c r="N630" s="411"/>
      <c r="O630" s="411"/>
      <c r="P630" s="411"/>
    </row>
    <row r="631" spans="1:16">
      <c r="A631" s="20"/>
      <c r="B631" s="406"/>
      <c r="C631" s="406"/>
      <c r="D631" s="406"/>
      <c r="E631" s="406"/>
      <c r="F631" s="406"/>
      <c r="G631" s="407"/>
      <c r="H631" s="406"/>
      <c r="I631" s="406"/>
      <c r="J631" s="408"/>
      <c r="K631" s="409"/>
      <c r="L631" s="409"/>
      <c r="M631" s="410"/>
      <c r="N631" s="411"/>
      <c r="O631" s="411"/>
      <c r="P631" s="411"/>
    </row>
    <row r="632" spans="1:16">
      <c r="A632" s="20"/>
      <c r="B632" s="406"/>
      <c r="C632" s="406"/>
      <c r="D632" s="406"/>
      <c r="E632" s="406"/>
      <c r="F632" s="406"/>
      <c r="G632" s="407"/>
      <c r="H632" s="406"/>
      <c r="I632" s="406"/>
      <c r="J632" s="408"/>
      <c r="K632" s="409"/>
      <c r="L632" s="409"/>
      <c r="M632" s="410"/>
      <c r="N632" s="411"/>
      <c r="O632" s="411"/>
      <c r="P632" s="411"/>
    </row>
    <row r="633" spans="1:16">
      <c r="A633" s="20"/>
      <c r="B633" s="406"/>
      <c r="C633" s="406"/>
      <c r="D633" s="406"/>
      <c r="E633" s="406"/>
      <c r="F633" s="406"/>
      <c r="G633" s="407"/>
      <c r="H633" s="406"/>
      <c r="I633" s="406"/>
      <c r="J633" s="408"/>
      <c r="K633" s="409"/>
      <c r="L633" s="409"/>
      <c r="M633" s="410"/>
      <c r="N633" s="411"/>
      <c r="O633" s="411"/>
      <c r="P633" s="411"/>
    </row>
    <row r="634" spans="1:16">
      <c r="A634" s="20"/>
      <c r="B634" s="406"/>
      <c r="C634" s="406"/>
      <c r="D634" s="406"/>
      <c r="E634" s="406"/>
      <c r="F634" s="406"/>
      <c r="G634" s="407"/>
      <c r="H634" s="406"/>
      <c r="I634" s="406"/>
      <c r="J634" s="408"/>
      <c r="K634" s="409"/>
      <c r="L634" s="409"/>
      <c r="M634" s="410"/>
      <c r="N634" s="411"/>
      <c r="O634" s="411"/>
      <c r="P634" s="411"/>
    </row>
    <row r="635" spans="1:16">
      <c r="A635" s="20"/>
      <c r="B635" s="406"/>
      <c r="C635" s="406"/>
      <c r="D635" s="406"/>
      <c r="E635" s="406"/>
      <c r="F635" s="406"/>
      <c r="G635" s="407"/>
      <c r="H635" s="406"/>
      <c r="I635" s="406"/>
      <c r="J635" s="408"/>
      <c r="K635" s="409"/>
      <c r="L635" s="409"/>
      <c r="M635" s="410"/>
      <c r="N635" s="411"/>
      <c r="O635" s="411"/>
      <c r="P635" s="411"/>
    </row>
    <row r="636" spans="1:16">
      <c r="A636" s="20"/>
      <c r="B636" s="406"/>
      <c r="C636" s="406"/>
      <c r="D636" s="406"/>
      <c r="E636" s="406"/>
      <c r="F636" s="406"/>
      <c r="G636" s="407"/>
      <c r="H636" s="406"/>
      <c r="I636" s="406"/>
      <c r="J636" s="408"/>
      <c r="K636" s="409"/>
      <c r="L636" s="409"/>
      <c r="M636" s="410"/>
      <c r="N636" s="411"/>
      <c r="O636" s="411"/>
      <c r="P636" s="411"/>
    </row>
    <row r="637" spans="1:16">
      <c r="A637" s="20"/>
      <c r="B637" s="406"/>
      <c r="C637" s="406"/>
      <c r="D637" s="406"/>
      <c r="E637" s="406"/>
      <c r="F637" s="406"/>
      <c r="G637" s="407"/>
      <c r="H637" s="406"/>
      <c r="I637" s="406"/>
      <c r="J637" s="408"/>
      <c r="K637" s="409"/>
      <c r="L637" s="409"/>
      <c r="M637" s="410"/>
      <c r="N637" s="411"/>
      <c r="O637" s="411"/>
      <c r="P637" s="411"/>
    </row>
    <row r="638" spans="1:16">
      <c r="A638" s="20"/>
      <c r="B638" s="406"/>
      <c r="C638" s="406"/>
      <c r="D638" s="406"/>
      <c r="E638" s="406"/>
      <c r="F638" s="406"/>
      <c r="G638" s="407"/>
      <c r="H638" s="406"/>
      <c r="I638" s="406"/>
      <c r="J638" s="408"/>
      <c r="K638" s="409"/>
      <c r="L638" s="409"/>
      <c r="M638" s="410"/>
      <c r="N638" s="411"/>
      <c r="O638" s="411"/>
      <c r="P638" s="411"/>
    </row>
    <row r="639" spans="1:16">
      <c r="A639" s="20"/>
      <c r="B639" s="406"/>
      <c r="C639" s="406"/>
      <c r="D639" s="406"/>
      <c r="E639" s="406"/>
      <c r="F639" s="406"/>
      <c r="G639" s="407"/>
      <c r="H639" s="406"/>
      <c r="I639" s="406"/>
      <c r="J639" s="408"/>
      <c r="K639" s="409"/>
      <c r="L639" s="409"/>
      <c r="M639" s="410"/>
      <c r="N639" s="411"/>
      <c r="O639" s="411"/>
      <c r="P639" s="411"/>
    </row>
    <row r="640" spans="1:16">
      <c r="A640" s="20"/>
      <c r="B640" s="406"/>
      <c r="C640" s="406"/>
      <c r="D640" s="406"/>
      <c r="E640" s="406"/>
      <c r="F640" s="406"/>
      <c r="G640" s="407"/>
      <c r="H640" s="406"/>
      <c r="I640" s="406"/>
      <c r="J640" s="408"/>
      <c r="K640" s="409"/>
      <c r="L640" s="409"/>
      <c r="M640" s="410"/>
      <c r="N640" s="411"/>
      <c r="O640" s="411"/>
      <c r="P640" s="411"/>
    </row>
    <row r="641" spans="1:16">
      <c r="A641" s="20"/>
      <c r="B641" s="406"/>
      <c r="C641" s="406"/>
      <c r="D641" s="406"/>
      <c r="E641" s="406"/>
      <c r="F641" s="406"/>
      <c r="G641" s="407"/>
      <c r="H641" s="406"/>
      <c r="I641" s="406"/>
      <c r="J641" s="408"/>
      <c r="K641" s="409"/>
      <c r="L641" s="409"/>
      <c r="M641" s="410"/>
      <c r="N641" s="411"/>
      <c r="O641" s="411"/>
      <c r="P641" s="411"/>
    </row>
    <row r="642" spans="1:16">
      <c r="A642" s="20"/>
      <c r="B642" s="406"/>
      <c r="C642" s="406"/>
      <c r="D642" s="406"/>
      <c r="E642" s="406"/>
      <c r="F642" s="406"/>
      <c r="G642" s="407"/>
      <c r="H642" s="406"/>
      <c r="I642" s="406"/>
      <c r="J642" s="408"/>
      <c r="K642" s="409"/>
      <c r="L642" s="409"/>
      <c r="M642" s="410"/>
      <c r="N642" s="411"/>
      <c r="O642" s="411"/>
      <c r="P642" s="411"/>
    </row>
    <row r="643" spans="1:16">
      <c r="A643" s="20"/>
      <c r="B643" s="406"/>
      <c r="C643" s="406"/>
      <c r="D643" s="406"/>
      <c r="E643" s="406"/>
      <c r="F643" s="406"/>
      <c r="G643" s="407"/>
      <c r="H643" s="406"/>
      <c r="I643" s="406"/>
      <c r="J643" s="408"/>
      <c r="K643" s="409"/>
      <c r="L643" s="409"/>
      <c r="M643" s="410"/>
      <c r="N643" s="411"/>
      <c r="O643" s="411"/>
      <c r="P643" s="411"/>
    </row>
    <row r="644" spans="1:16">
      <c r="A644" s="20"/>
      <c r="B644" s="406"/>
      <c r="C644" s="406"/>
      <c r="D644" s="406"/>
      <c r="E644" s="406"/>
      <c r="F644" s="406"/>
      <c r="G644" s="407"/>
      <c r="H644" s="406"/>
      <c r="I644" s="406"/>
      <c r="J644" s="408"/>
      <c r="K644" s="409"/>
      <c r="L644" s="409"/>
      <c r="M644" s="410"/>
      <c r="N644" s="411"/>
      <c r="O644" s="411"/>
      <c r="P644" s="411"/>
    </row>
    <row r="645" spans="1:16">
      <c r="A645" s="20"/>
      <c r="B645" s="406"/>
      <c r="C645" s="406"/>
      <c r="D645" s="406"/>
      <c r="E645" s="406"/>
      <c r="F645" s="406"/>
      <c r="G645" s="407"/>
      <c r="H645" s="406"/>
      <c r="I645" s="406"/>
      <c r="J645" s="408"/>
      <c r="K645" s="409"/>
      <c r="L645" s="409"/>
      <c r="M645" s="410"/>
      <c r="N645" s="411"/>
      <c r="O645" s="411"/>
      <c r="P645" s="411"/>
    </row>
    <row r="646" spans="1:16">
      <c r="A646" s="20"/>
      <c r="B646" s="406"/>
      <c r="C646" s="406"/>
      <c r="D646" s="406"/>
      <c r="E646" s="406"/>
      <c r="F646" s="406"/>
      <c r="G646" s="407"/>
      <c r="H646" s="406"/>
      <c r="I646" s="406"/>
      <c r="J646" s="408"/>
      <c r="K646" s="409"/>
      <c r="L646" s="409"/>
      <c r="M646" s="410"/>
      <c r="N646" s="411"/>
      <c r="O646" s="411"/>
      <c r="P646" s="411"/>
    </row>
    <row r="647" spans="1:16">
      <c r="A647" s="20"/>
      <c r="B647" s="406"/>
      <c r="C647" s="406"/>
      <c r="D647" s="406"/>
      <c r="E647" s="406"/>
      <c r="F647" s="406"/>
      <c r="G647" s="407"/>
      <c r="H647" s="406"/>
      <c r="I647" s="406"/>
      <c r="J647" s="408"/>
      <c r="K647" s="409"/>
      <c r="L647" s="409"/>
      <c r="M647" s="410"/>
      <c r="N647" s="411"/>
      <c r="O647" s="411"/>
      <c r="P647" s="411"/>
    </row>
    <row r="648" spans="1:16">
      <c r="A648" s="20"/>
      <c r="B648" s="406"/>
      <c r="C648" s="406"/>
      <c r="D648" s="406"/>
      <c r="E648" s="406"/>
      <c r="F648" s="406"/>
      <c r="G648" s="407"/>
      <c r="H648" s="406"/>
      <c r="I648" s="406"/>
      <c r="J648" s="408"/>
      <c r="K648" s="409"/>
      <c r="L648" s="409"/>
      <c r="M648" s="410"/>
      <c r="N648" s="411"/>
      <c r="O648" s="411"/>
      <c r="P648" s="411"/>
    </row>
    <row r="649" spans="1:16">
      <c r="A649" s="20"/>
      <c r="B649" s="406"/>
      <c r="C649" s="406"/>
      <c r="D649" s="406"/>
      <c r="E649" s="406"/>
      <c r="F649" s="406"/>
      <c r="G649" s="407"/>
      <c r="H649" s="406"/>
      <c r="I649" s="406"/>
      <c r="J649" s="408"/>
      <c r="K649" s="409"/>
      <c r="L649" s="409"/>
      <c r="M649" s="410"/>
      <c r="N649" s="411"/>
      <c r="O649" s="411"/>
      <c r="P649" s="411"/>
    </row>
    <row r="650" spans="1:16">
      <c r="A650" s="20"/>
      <c r="B650" s="406"/>
      <c r="C650" s="406"/>
      <c r="D650" s="406"/>
      <c r="E650" s="406"/>
      <c r="F650" s="406"/>
      <c r="G650" s="407"/>
      <c r="H650" s="406"/>
      <c r="I650" s="406"/>
      <c r="J650" s="408"/>
      <c r="K650" s="409"/>
      <c r="L650" s="409"/>
      <c r="M650" s="410"/>
      <c r="N650" s="411"/>
      <c r="O650" s="411"/>
      <c r="P650" s="411"/>
    </row>
    <row r="651" spans="1:16">
      <c r="A651" s="20"/>
      <c r="B651" s="406"/>
      <c r="C651" s="406"/>
      <c r="D651" s="406"/>
      <c r="E651" s="406"/>
      <c r="F651" s="406"/>
      <c r="G651" s="407"/>
      <c r="H651" s="406"/>
      <c r="I651" s="406"/>
      <c r="J651" s="408"/>
      <c r="K651" s="409"/>
      <c r="L651" s="409"/>
      <c r="M651" s="410"/>
      <c r="N651" s="411"/>
      <c r="O651" s="411"/>
      <c r="P651" s="411"/>
    </row>
    <row r="652" spans="1:16">
      <c r="A652" s="20"/>
      <c r="B652" s="406"/>
      <c r="C652" s="406"/>
      <c r="D652" s="406"/>
      <c r="E652" s="406"/>
      <c r="F652" s="406"/>
      <c r="G652" s="407"/>
      <c r="H652" s="406"/>
      <c r="I652" s="406"/>
      <c r="J652" s="408"/>
      <c r="K652" s="409"/>
      <c r="L652" s="409"/>
      <c r="M652" s="410"/>
      <c r="N652" s="411"/>
      <c r="O652" s="411"/>
      <c r="P652" s="411"/>
    </row>
    <row r="653" spans="1:16">
      <c r="A653" s="20"/>
      <c r="B653" s="406"/>
      <c r="C653" s="406"/>
      <c r="D653" s="406"/>
      <c r="E653" s="406"/>
      <c r="F653" s="406"/>
      <c r="G653" s="407"/>
      <c r="H653" s="406"/>
      <c r="I653" s="406"/>
      <c r="J653" s="408"/>
      <c r="K653" s="409"/>
      <c r="L653" s="409"/>
      <c r="M653" s="410"/>
      <c r="N653" s="411"/>
      <c r="O653" s="411"/>
      <c r="P653" s="411"/>
    </row>
    <row r="654" spans="1:16">
      <c r="A654" s="20"/>
      <c r="B654" s="406"/>
      <c r="C654" s="406"/>
      <c r="D654" s="406"/>
      <c r="E654" s="406"/>
      <c r="F654" s="406"/>
      <c r="G654" s="407"/>
      <c r="H654" s="406"/>
      <c r="I654" s="406"/>
      <c r="J654" s="408"/>
      <c r="K654" s="409"/>
      <c r="L654" s="409"/>
      <c r="M654" s="410"/>
      <c r="N654" s="411"/>
      <c r="O654" s="411"/>
      <c r="P654" s="411"/>
    </row>
    <row r="655" spans="1:16">
      <c r="A655" s="20"/>
      <c r="B655" s="406"/>
      <c r="C655" s="406"/>
      <c r="D655" s="406"/>
      <c r="E655" s="406"/>
      <c r="F655" s="406"/>
      <c r="G655" s="407"/>
      <c r="H655" s="406"/>
      <c r="I655" s="406"/>
      <c r="J655" s="408"/>
      <c r="K655" s="409"/>
      <c r="L655" s="409"/>
      <c r="M655" s="410"/>
      <c r="N655" s="411"/>
      <c r="O655" s="411"/>
      <c r="P655" s="411"/>
    </row>
    <row r="656" spans="1:16">
      <c r="A656" s="20"/>
      <c r="B656" s="406"/>
      <c r="C656" s="406"/>
      <c r="D656" s="406"/>
      <c r="E656" s="406"/>
      <c r="F656" s="406"/>
      <c r="G656" s="407"/>
      <c r="H656" s="406"/>
      <c r="I656" s="406"/>
      <c r="J656" s="408"/>
      <c r="K656" s="409"/>
      <c r="L656" s="409"/>
      <c r="M656" s="410"/>
      <c r="N656" s="411"/>
      <c r="O656" s="411"/>
      <c r="P656" s="411"/>
    </row>
    <row r="657" spans="1:16">
      <c r="A657" s="20"/>
      <c r="B657" s="406"/>
      <c r="C657" s="406"/>
      <c r="D657" s="406"/>
      <c r="E657" s="406"/>
      <c r="F657" s="406"/>
      <c r="G657" s="407"/>
      <c r="H657" s="406"/>
      <c r="I657" s="406"/>
      <c r="J657" s="408"/>
      <c r="K657" s="409"/>
      <c r="L657" s="409"/>
      <c r="M657" s="410"/>
      <c r="N657" s="411"/>
      <c r="O657" s="411"/>
      <c r="P657" s="411"/>
    </row>
    <row r="658" spans="1:16">
      <c r="A658" s="20"/>
      <c r="B658" s="406"/>
      <c r="C658" s="406"/>
      <c r="D658" s="406"/>
      <c r="E658" s="406"/>
      <c r="F658" s="406"/>
      <c r="G658" s="407"/>
      <c r="H658" s="406"/>
      <c r="I658" s="406"/>
      <c r="J658" s="408"/>
      <c r="K658" s="409"/>
      <c r="L658" s="409"/>
      <c r="M658" s="410"/>
      <c r="N658" s="411"/>
      <c r="O658" s="411"/>
      <c r="P658" s="411"/>
    </row>
    <row r="659" spans="1:16">
      <c r="A659" s="20"/>
      <c r="B659" s="406"/>
      <c r="C659" s="406"/>
      <c r="D659" s="406"/>
      <c r="E659" s="406"/>
      <c r="F659" s="406"/>
      <c r="G659" s="407"/>
      <c r="H659" s="406"/>
      <c r="I659" s="406"/>
      <c r="J659" s="408"/>
      <c r="K659" s="409"/>
      <c r="L659" s="409"/>
      <c r="M659" s="410"/>
      <c r="N659" s="411"/>
      <c r="O659" s="411"/>
      <c r="P659" s="411"/>
    </row>
    <row r="660" spans="1:16">
      <c r="A660" s="20"/>
      <c r="B660" s="406"/>
      <c r="C660" s="406"/>
      <c r="D660" s="406"/>
      <c r="E660" s="406"/>
      <c r="F660" s="406"/>
      <c r="G660" s="407"/>
      <c r="H660" s="406"/>
      <c r="I660" s="406"/>
      <c r="J660" s="408"/>
      <c r="K660" s="409"/>
      <c r="L660" s="409"/>
      <c r="M660" s="410"/>
      <c r="N660" s="411"/>
      <c r="O660" s="411"/>
      <c r="P660" s="411"/>
    </row>
    <row r="661" spans="1:16">
      <c r="A661" s="20"/>
      <c r="B661" s="406"/>
      <c r="C661" s="406"/>
      <c r="D661" s="406"/>
      <c r="E661" s="406"/>
      <c r="F661" s="406"/>
      <c r="G661" s="407"/>
      <c r="H661" s="406"/>
      <c r="I661" s="406"/>
      <c r="J661" s="408"/>
      <c r="K661" s="409"/>
      <c r="L661" s="409"/>
      <c r="M661" s="410"/>
      <c r="N661" s="411"/>
      <c r="O661" s="411"/>
      <c r="P661" s="411"/>
    </row>
    <row r="662" spans="1:16">
      <c r="A662" s="20"/>
      <c r="B662" s="406"/>
      <c r="C662" s="406"/>
      <c r="D662" s="406"/>
      <c r="E662" s="406"/>
      <c r="F662" s="406"/>
      <c r="G662" s="407"/>
      <c r="H662" s="406"/>
      <c r="I662" s="406"/>
      <c r="J662" s="408"/>
      <c r="K662" s="409"/>
      <c r="L662" s="409"/>
      <c r="M662" s="410"/>
      <c r="N662" s="411"/>
      <c r="O662" s="411"/>
      <c r="P662" s="411"/>
    </row>
    <row r="663" spans="1:16">
      <c r="A663" s="20"/>
      <c r="B663" s="406"/>
      <c r="C663" s="406"/>
      <c r="D663" s="406"/>
      <c r="E663" s="406"/>
      <c r="F663" s="406"/>
      <c r="G663" s="407"/>
      <c r="H663" s="406"/>
      <c r="I663" s="406"/>
      <c r="J663" s="408"/>
      <c r="K663" s="409"/>
      <c r="L663" s="409"/>
      <c r="M663" s="410"/>
      <c r="N663" s="411"/>
      <c r="O663" s="411"/>
      <c r="P663" s="411"/>
    </row>
    <row r="664" spans="1:16">
      <c r="A664" s="20"/>
      <c r="B664" s="406"/>
      <c r="C664" s="406"/>
      <c r="D664" s="406"/>
      <c r="E664" s="406"/>
      <c r="F664" s="406"/>
      <c r="G664" s="407"/>
      <c r="H664" s="406"/>
      <c r="I664" s="406"/>
      <c r="J664" s="408"/>
      <c r="K664" s="409"/>
      <c r="L664" s="409"/>
      <c r="M664" s="410"/>
      <c r="N664" s="411"/>
      <c r="O664" s="411"/>
      <c r="P664" s="411"/>
    </row>
    <row r="665" spans="1:16">
      <c r="A665" s="20"/>
      <c r="B665" s="406"/>
      <c r="C665" s="406"/>
      <c r="D665" s="406"/>
      <c r="E665" s="406"/>
      <c r="F665" s="406"/>
      <c r="G665" s="407"/>
      <c r="H665" s="406"/>
      <c r="I665" s="406"/>
      <c r="J665" s="408"/>
      <c r="K665" s="409"/>
      <c r="L665" s="409"/>
      <c r="M665" s="410"/>
      <c r="N665" s="411"/>
      <c r="O665" s="411"/>
      <c r="P665" s="411"/>
    </row>
    <row r="666" spans="1:16">
      <c r="A666" s="20"/>
      <c r="B666" s="406"/>
      <c r="C666" s="406"/>
      <c r="D666" s="406"/>
      <c r="E666" s="406"/>
      <c r="F666" s="406"/>
      <c r="G666" s="407"/>
      <c r="H666" s="406"/>
      <c r="I666" s="406"/>
      <c r="J666" s="408"/>
      <c r="K666" s="409"/>
      <c r="L666" s="409"/>
      <c r="M666" s="410"/>
      <c r="N666" s="411"/>
      <c r="O666" s="411"/>
      <c r="P666" s="411"/>
    </row>
    <row r="667" spans="1:16">
      <c r="A667" s="20"/>
      <c r="B667" s="406"/>
      <c r="C667" s="406"/>
      <c r="D667" s="406"/>
      <c r="E667" s="406"/>
      <c r="F667" s="406"/>
      <c r="G667" s="407"/>
      <c r="H667" s="406"/>
      <c r="I667" s="406"/>
      <c r="J667" s="408"/>
      <c r="K667" s="409"/>
      <c r="L667" s="409"/>
      <c r="M667" s="410"/>
      <c r="N667" s="411"/>
      <c r="O667" s="411"/>
      <c r="P667" s="411"/>
    </row>
    <row r="668" spans="1:16">
      <c r="A668" s="20"/>
      <c r="B668" s="406"/>
      <c r="C668" s="406"/>
      <c r="D668" s="406"/>
      <c r="E668" s="406"/>
      <c r="F668" s="406"/>
      <c r="G668" s="407"/>
      <c r="H668" s="406"/>
      <c r="I668" s="406"/>
      <c r="J668" s="408"/>
      <c r="K668" s="409"/>
      <c r="L668" s="409"/>
      <c r="M668" s="410"/>
      <c r="N668" s="411"/>
      <c r="O668" s="411"/>
      <c r="P668" s="411"/>
    </row>
    <row r="669" spans="1:16">
      <c r="A669" s="20"/>
      <c r="B669" s="406"/>
      <c r="C669" s="406"/>
      <c r="D669" s="406"/>
      <c r="E669" s="406"/>
      <c r="F669" s="406"/>
      <c r="G669" s="407"/>
      <c r="H669" s="406"/>
      <c r="I669" s="406"/>
      <c r="J669" s="408"/>
      <c r="K669" s="409"/>
      <c r="L669" s="409"/>
      <c r="M669" s="410"/>
      <c r="N669" s="411"/>
      <c r="O669" s="411"/>
      <c r="P669" s="411"/>
    </row>
    <row r="670" spans="1:16">
      <c r="A670" s="20"/>
      <c r="B670" s="406"/>
      <c r="C670" s="406"/>
      <c r="D670" s="406"/>
      <c r="E670" s="406"/>
      <c r="F670" s="406"/>
      <c r="G670" s="407"/>
      <c r="H670" s="406"/>
      <c r="I670" s="406"/>
      <c r="J670" s="408"/>
      <c r="K670" s="409"/>
      <c r="L670" s="409"/>
      <c r="M670" s="410"/>
      <c r="N670" s="411"/>
      <c r="O670" s="411"/>
      <c r="P670" s="411"/>
    </row>
    <row r="671" spans="1:16">
      <c r="A671" s="20"/>
      <c r="B671" s="406"/>
      <c r="C671" s="406"/>
      <c r="D671" s="406"/>
      <c r="E671" s="406"/>
      <c r="F671" s="406"/>
      <c r="G671" s="407"/>
      <c r="H671" s="406"/>
      <c r="I671" s="406"/>
      <c r="J671" s="408"/>
      <c r="K671" s="409"/>
      <c r="L671" s="409"/>
      <c r="M671" s="410"/>
      <c r="N671" s="411"/>
      <c r="O671" s="411"/>
      <c r="P671" s="411"/>
    </row>
    <row r="672" spans="1:16">
      <c r="A672" s="20"/>
      <c r="B672" s="406"/>
      <c r="C672" s="406"/>
      <c r="D672" s="406"/>
      <c r="E672" s="406"/>
      <c r="F672" s="406"/>
      <c r="G672" s="407"/>
      <c r="H672" s="406"/>
      <c r="I672" s="406"/>
      <c r="J672" s="408"/>
      <c r="K672" s="409"/>
      <c r="L672" s="409"/>
      <c r="M672" s="410"/>
      <c r="N672" s="411"/>
      <c r="O672" s="411"/>
      <c r="P672" s="411"/>
    </row>
    <row r="673" spans="1:16">
      <c r="A673" s="20"/>
      <c r="B673" s="406"/>
      <c r="C673" s="406"/>
      <c r="D673" s="406"/>
      <c r="E673" s="406"/>
      <c r="F673" s="406"/>
      <c r="G673" s="407"/>
      <c r="H673" s="406"/>
      <c r="I673" s="406"/>
      <c r="J673" s="408"/>
      <c r="K673" s="409"/>
      <c r="L673" s="409"/>
      <c r="M673" s="410"/>
      <c r="N673" s="411"/>
      <c r="O673" s="411"/>
      <c r="P673" s="411"/>
    </row>
    <row r="674" spans="1:16">
      <c r="A674" s="20"/>
      <c r="B674" s="406"/>
      <c r="C674" s="406"/>
      <c r="D674" s="406"/>
      <c r="E674" s="406"/>
      <c r="F674" s="406"/>
      <c r="G674" s="407"/>
      <c r="H674" s="406"/>
      <c r="I674" s="406"/>
      <c r="J674" s="408"/>
      <c r="K674" s="409"/>
      <c r="L674" s="409"/>
      <c r="M674" s="410"/>
      <c r="N674" s="411"/>
      <c r="O674" s="411"/>
      <c r="P674" s="411"/>
    </row>
    <row r="675" spans="1:16">
      <c r="A675" s="20"/>
      <c r="B675" s="406"/>
      <c r="C675" s="406"/>
      <c r="D675" s="406"/>
      <c r="E675" s="406"/>
      <c r="F675" s="406"/>
      <c r="G675" s="407"/>
      <c r="H675" s="406"/>
      <c r="I675" s="406"/>
      <c r="J675" s="408"/>
      <c r="K675" s="409"/>
      <c r="L675" s="409"/>
      <c r="M675" s="410"/>
      <c r="N675" s="411"/>
      <c r="O675" s="411"/>
      <c r="P675" s="411"/>
    </row>
    <row r="676" spans="1:16">
      <c r="A676" s="20"/>
      <c r="B676" s="406"/>
      <c r="C676" s="406"/>
      <c r="D676" s="406"/>
      <c r="E676" s="406"/>
      <c r="F676" s="406"/>
      <c r="G676" s="407"/>
      <c r="H676" s="406"/>
      <c r="I676" s="406"/>
      <c r="J676" s="408"/>
      <c r="K676" s="409"/>
      <c r="L676" s="409"/>
      <c r="M676" s="410"/>
      <c r="N676" s="411"/>
      <c r="O676" s="411"/>
      <c r="P676" s="411"/>
    </row>
    <row r="677" spans="1:16">
      <c r="A677" s="20"/>
      <c r="B677" s="406"/>
      <c r="C677" s="406"/>
      <c r="D677" s="406"/>
      <c r="E677" s="406"/>
      <c r="F677" s="406"/>
      <c r="G677" s="407"/>
      <c r="H677" s="406"/>
      <c r="I677" s="406"/>
      <c r="J677" s="408"/>
      <c r="K677" s="409"/>
      <c r="L677" s="409"/>
      <c r="M677" s="410"/>
      <c r="N677" s="411"/>
      <c r="O677" s="411"/>
      <c r="P677" s="411"/>
    </row>
    <row r="678" spans="1:16">
      <c r="A678" s="20"/>
      <c r="B678" s="406"/>
      <c r="C678" s="406"/>
      <c r="D678" s="406"/>
      <c r="E678" s="406"/>
      <c r="F678" s="406"/>
      <c r="G678" s="407"/>
      <c r="H678" s="406"/>
      <c r="I678" s="406"/>
      <c r="J678" s="408"/>
      <c r="K678" s="409"/>
      <c r="L678" s="409"/>
      <c r="M678" s="410"/>
      <c r="N678" s="411"/>
      <c r="O678" s="411"/>
      <c r="P678" s="411"/>
    </row>
    <row r="679" spans="1:16">
      <c r="A679" s="20"/>
      <c r="B679" s="406"/>
      <c r="C679" s="406"/>
      <c r="D679" s="406"/>
      <c r="E679" s="406"/>
      <c r="F679" s="406"/>
      <c r="G679" s="407"/>
      <c r="H679" s="406"/>
      <c r="I679" s="406"/>
      <c r="J679" s="408"/>
      <c r="K679" s="409"/>
      <c r="L679" s="409"/>
      <c r="M679" s="410"/>
      <c r="N679" s="411"/>
      <c r="O679" s="411"/>
      <c r="P679" s="411"/>
    </row>
    <row r="680" spans="1:16">
      <c r="A680" s="20"/>
      <c r="B680" s="406"/>
      <c r="C680" s="406"/>
      <c r="D680" s="406"/>
      <c r="E680" s="406"/>
      <c r="F680" s="406"/>
      <c r="G680" s="407"/>
      <c r="H680" s="406"/>
      <c r="I680" s="406"/>
      <c r="J680" s="408"/>
      <c r="K680" s="409"/>
      <c r="L680" s="409"/>
      <c r="M680" s="410"/>
      <c r="N680" s="411"/>
      <c r="O680" s="411"/>
      <c r="P680" s="411"/>
    </row>
    <row r="681" spans="1:16">
      <c r="A681" s="20"/>
      <c r="B681" s="406"/>
      <c r="C681" s="406"/>
      <c r="D681" s="406"/>
      <c r="E681" s="406"/>
      <c r="F681" s="406"/>
      <c r="G681" s="407"/>
      <c r="H681" s="406"/>
      <c r="I681" s="406"/>
      <c r="J681" s="408"/>
      <c r="K681" s="409"/>
      <c r="L681" s="409"/>
      <c r="M681" s="410"/>
      <c r="N681" s="411"/>
      <c r="O681" s="411"/>
      <c r="P681" s="411"/>
    </row>
    <row r="682" spans="1:16">
      <c r="A682" s="20"/>
      <c r="B682" s="406"/>
      <c r="C682" s="406"/>
      <c r="D682" s="406"/>
      <c r="E682" s="406"/>
      <c r="F682" s="406"/>
      <c r="G682" s="407"/>
      <c r="H682" s="406"/>
      <c r="I682" s="406"/>
      <c r="J682" s="408"/>
      <c r="K682" s="409"/>
      <c r="L682" s="409"/>
      <c r="M682" s="410"/>
      <c r="N682" s="411"/>
      <c r="O682" s="411"/>
      <c r="P682" s="411"/>
    </row>
    <row r="683" spans="1:16">
      <c r="A683" s="20"/>
      <c r="B683" s="406"/>
      <c r="C683" s="406"/>
      <c r="D683" s="406"/>
      <c r="E683" s="406"/>
      <c r="F683" s="406"/>
      <c r="G683" s="407"/>
      <c r="H683" s="406"/>
      <c r="I683" s="406"/>
      <c r="J683" s="408"/>
      <c r="K683" s="409"/>
      <c r="L683" s="409"/>
      <c r="M683" s="410"/>
      <c r="N683" s="411"/>
      <c r="O683" s="411"/>
      <c r="P683" s="411"/>
    </row>
    <row r="684" spans="1:16">
      <c r="A684" s="20"/>
      <c r="B684" s="406"/>
      <c r="C684" s="406"/>
      <c r="D684" s="406"/>
      <c r="E684" s="406"/>
      <c r="F684" s="406"/>
      <c r="G684" s="407"/>
      <c r="H684" s="406"/>
      <c r="I684" s="406"/>
      <c r="J684" s="408"/>
      <c r="K684" s="409"/>
      <c r="L684" s="409"/>
      <c r="M684" s="410"/>
      <c r="N684" s="411"/>
      <c r="O684" s="411"/>
      <c r="P684" s="411"/>
    </row>
    <row r="685" spans="1:16">
      <c r="A685" s="20"/>
      <c r="B685" s="406"/>
      <c r="C685" s="406"/>
      <c r="D685" s="406"/>
      <c r="E685" s="406"/>
      <c r="F685" s="406"/>
      <c r="G685" s="407"/>
      <c r="H685" s="406"/>
      <c r="I685" s="406"/>
      <c r="J685" s="408"/>
      <c r="K685" s="409"/>
      <c r="L685" s="409"/>
      <c r="M685" s="410"/>
      <c r="N685" s="411"/>
      <c r="O685" s="411"/>
      <c r="P685" s="411"/>
    </row>
    <row r="686" spans="1:16">
      <c r="A686" s="20"/>
      <c r="B686" s="406"/>
      <c r="C686" s="406"/>
      <c r="D686" s="406"/>
      <c r="E686" s="406"/>
      <c r="F686" s="406"/>
      <c r="G686" s="407"/>
      <c r="H686" s="406"/>
      <c r="I686" s="406"/>
      <c r="J686" s="408"/>
      <c r="K686" s="409"/>
      <c r="L686" s="409"/>
      <c r="M686" s="410"/>
      <c r="N686" s="411"/>
      <c r="O686" s="411"/>
      <c r="P686" s="411"/>
    </row>
    <row r="687" spans="1:16">
      <c r="A687" s="20"/>
      <c r="B687" s="406"/>
      <c r="C687" s="406"/>
      <c r="D687" s="406"/>
      <c r="E687" s="406"/>
      <c r="F687" s="406"/>
      <c r="G687" s="407"/>
      <c r="H687" s="406"/>
      <c r="I687" s="406"/>
      <c r="J687" s="408"/>
      <c r="K687" s="409"/>
      <c r="L687" s="409"/>
      <c r="M687" s="410"/>
      <c r="N687" s="411"/>
      <c r="O687" s="411"/>
      <c r="P687" s="411"/>
    </row>
    <row r="688" spans="1:16">
      <c r="A688" s="20"/>
      <c r="B688" s="406"/>
      <c r="C688" s="406"/>
      <c r="D688" s="406"/>
      <c r="E688" s="406"/>
      <c r="F688" s="406"/>
      <c r="G688" s="407"/>
      <c r="H688" s="406"/>
      <c r="I688" s="406"/>
      <c r="J688" s="408"/>
      <c r="K688" s="409"/>
      <c r="L688" s="409"/>
      <c r="M688" s="410"/>
      <c r="N688" s="411"/>
      <c r="O688" s="411"/>
      <c r="P688" s="411"/>
    </row>
    <row r="689" spans="1:16">
      <c r="A689" s="20"/>
      <c r="B689" s="406"/>
      <c r="C689" s="406"/>
      <c r="D689" s="406"/>
      <c r="E689" s="406"/>
      <c r="F689" s="406"/>
      <c r="G689" s="407"/>
      <c r="H689" s="406"/>
      <c r="I689" s="406"/>
      <c r="J689" s="408"/>
      <c r="K689" s="409"/>
      <c r="L689" s="409"/>
      <c r="M689" s="410"/>
      <c r="N689" s="411"/>
      <c r="O689" s="411"/>
      <c r="P689" s="411"/>
    </row>
    <row r="690" spans="1:16">
      <c r="A690" s="20"/>
      <c r="B690" s="406"/>
      <c r="C690" s="406"/>
      <c r="D690" s="406"/>
      <c r="E690" s="406"/>
      <c r="F690" s="406"/>
      <c r="G690" s="407"/>
      <c r="H690" s="406"/>
      <c r="I690" s="406"/>
      <c r="J690" s="408"/>
      <c r="K690" s="409"/>
      <c r="L690" s="409"/>
      <c r="M690" s="410"/>
      <c r="N690" s="411"/>
      <c r="O690" s="411"/>
      <c r="P690" s="411"/>
    </row>
    <row r="691" spans="1:16">
      <c r="A691" s="20"/>
      <c r="B691" s="406"/>
      <c r="C691" s="406"/>
      <c r="D691" s="406"/>
      <c r="E691" s="406"/>
      <c r="F691" s="406"/>
      <c r="G691" s="407"/>
      <c r="H691" s="406"/>
      <c r="I691" s="406"/>
      <c r="J691" s="408"/>
      <c r="K691" s="409"/>
      <c r="L691" s="409"/>
      <c r="M691" s="410"/>
      <c r="N691" s="411"/>
      <c r="O691" s="411"/>
      <c r="P691" s="411"/>
    </row>
    <row r="692" spans="1:16">
      <c r="A692" s="20"/>
      <c r="B692" s="406"/>
      <c r="C692" s="406"/>
      <c r="D692" s="406"/>
      <c r="E692" s="406"/>
      <c r="F692" s="406"/>
      <c r="G692" s="407"/>
      <c r="H692" s="406"/>
      <c r="I692" s="406"/>
      <c r="J692" s="408"/>
      <c r="K692" s="409"/>
      <c r="L692" s="409"/>
      <c r="M692" s="410"/>
      <c r="N692" s="411"/>
      <c r="O692" s="411"/>
      <c r="P692" s="411"/>
    </row>
    <row r="693" spans="1:16">
      <c r="A693" s="20"/>
      <c r="B693" s="406"/>
      <c r="C693" s="406"/>
      <c r="D693" s="406"/>
      <c r="E693" s="406"/>
      <c r="F693" s="406"/>
      <c r="G693" s="407"/>
      <c r="H693" s="406"/>
      <c r="I693" s="406"/>
      <c r="J693" s="408"/>
      <c r="K693" s="409"/>
      <c r="L693" s="409"/>
      <c r="M693" s="410"/>
      <c r="N693" s="411"/>
      <c r="O693" s="411"/>
      <c r="P693" s="411"/>
    </row>
    <row r="694" spans="1:16">
      <c r="A694" s="20"/>
      <c r="B694" s="406"/>
      <c r="C694" s="406"/>
      <c r="D694" s="406"/>
      <c r="E694" s="406"/>
      <c r="F694" s="406"/>
      <c r="G694" s="407"/>
      <c r="H694" s="406"/>
      <c r="I694" s="406"/>
      <c r="J694" s="408"/>
      <c r="K694" s="409"/>
      <c r="L694" s="409"/>
      <c r="M694" s="410"/>
      <c r="N694" s="411"/>
      <c r="O694" s="411"/>
      <c r="P694" s="411"/>
    </row>
    <row r="695" spans="1:16">
      <c r="A695" s="20"/>
      <c r="B695" s="406"/>
      <c r="C695" s="406"/>
      <c r="D695" s="406"/>
      <c r="E695" s="406"/>
      <c r="F695" s="406"/>
      <c r="G695" s="407"/>
      <c r="H695" s="406"/>
      <c r="I695" s="406"/>
      <c r="J695" s="408"/>
      <c r="K695" s="409"/>
      <c r="L695" s="409"/>
      <c r="M695" s="410"/>
      <c r="N695" s="411"/>
      <c r="O695" s="411"/>
      <c r="P695" s="411"/>
    </row>
    <row r="696" spans="1:16">
      <c r="A696" s="20"/>
      <c r="B696" s="406"/>
      <c r="C696" s="406"/>
      <c r="D696" s="406"/>
      <c r="E696" s="406"/>
      <c r="F696" s="406"/>
      <c r="G696" s="407"/>
      <c r="H696" s="406"/>
      <c r="I696" s="406"/>
      <c r="J696" s="408"/>
      <c r="K696" s="409"/>
      <c r="L696" s="409"/>
      <c r="M696" s="410"/>
      <c r="N696" s="411"/>
      <c r="O696" s="411"/>
      <c r="P696" s="411"/>
    </row>
    <row r="697" spans="1:16">
      <c r="A697" s="20"/>
      <c r="B697" s="406"/>
      <c r="C697" s="406"/>
      <c r="D697" s="406"/>
      <c r="E697" s="406"/>
      <c r="F697" s="406"/>
      <c r="G697" s="407"/>
      <c r="H697" s="406"/>
      <c r="I697" s="406"/>
      <c r="J697" s="408"/>
      <c r="K697" s="409"/>
      <c r="L697" s="409"/>
      <c r="M697" s="410"/>
      <c r="N697" s="411"/>
      <c r="O697" s="411"/>
      <c r="P697" s="411"/>
    </row>
    <row r="698" spans="1:16">
      <c r="A698" s="20"/>
      <c r="B698" s="406"/>
      <c r="C698" s="406"/>
      <c r="D698" s="406"/>
      <c r="E698" s="406"/>
      <c r="F698" s="406"/>
      <c r="G698" s="407"/>
      <c r="H698" s="406"/>
      <c r="I698" s="406"/>
      <c r="J698" s="408"/>
      <c r="K698" s="409"/>
      <c r="L698" s="409"/>
      <c r="M698" s="410"/>
      <c r="N698" s="411"/>
      <c r="O698" s="411"/>
      <c r="P698" s="411"/>
    </row>
    <row r="699" spans="1:16">
      <c r="A699" s="20"/>
      <c r="B699" s="406"/>
      <c r="C699" s="406"/>
      <c r="D699" s="406"/>
      <c r="E699" s="406"/>
      <c r="F699" s="406"/>
      <c r="G699" s="407"/>
      <c r="H699" s="406"/>
      <c r="I699" s="406"/>
      <c r="J699" s="408"/>
      <c r="K699" s="409"/>
      <c r="L699" s="409"/>
      <c r="M699" s="410"/>
      <c r="N699" s="411"/>
      <c r="O699" s="411"/>
      <c r="P699" s="411"/>
    </row>
    <row r="700" spans="1:16">
      <c r="A700" s="20"/>
      <c r="B700" s="406"/>
      <c r="C700" s="406"/>
      <c r="D700" s="406"/>
      <c r="E700" s="406"/>
      <c r="F700" s="406"/>
      <c r="G700" s="407"/>
      <c r="H700" s="406"/>
      <c r="I700" s="406"/>
      <c r="J700" s="408"/>
      <c r="K700" s="409"/>
      <c r="L700" s="409"/>
      <c r="M700" s="410"/>
      <c r="N700" s="411"/>
      <c r="O700" s="411"/>
      <c r="P700" s="411"/>
    </row>
    <row r="701" spans="1:16">
      <c r="A701" s="20"/>
      <c r="B701" s="406"/>
      <c r="C701" s="406"/>
      <c r="D701" s="406"/>
      <c r="E701" s="406"/>
      <c r="F701" s="406"/>
      <c r="G701" s="407"/>
      <c r="H701" s="406"/>
      <c r="I701" s="406"/>
      <c r="J701" s="408"/>
      <c r="K701" s="409"/>
      <c r="L701" s="409"/>
      <c r="M701" s="410"/>
      <c r="N701" s="411"/>
      <c r="O701" s="411"/>
      <c r="P701" s="411"/>
    </row>
    <row r="702" spans="1:16">
      <c r="A702" s="20"/>
      <c r="B702" s="406"/>
      <c r="C702" s="406"/>
      <c r="D702" s="406"/>
      <c r="E702" s="406"/>
      <c r="F702" s="406"/>
      <c r="G702" s="407"/>
      <c r="H702" s="406"/>
      <c r="I702" s="406"/>
      <c r="J702" s="408"/>
      <c r="K702" s="409"/>
      <c r="L702" s="409"/>
      <c r="M702" s="410"/>
      <c r="N702" s="411"/>
      <c r="O702" s="411"/>
      <c r="P702" s="411"/>
    </row>
    <row r="703" spans="1:16">
      <c r="A703" s="20"/>
      <c r="B703" s="406"/>
      <c r="C703" s="406"/>
      <c r="D703" s="406"/>
      <c r="E703" s="406"/>
      <c r="F703" s="406"/>
      <c r="G703" s="407"/>
      <c r="H703" s="406"/>
      <c r="I703" s="406"/>
      <c r="J703" s="408"/>
      <c r="K703" s="409"/>
      <c r="L703" s="409"/>
      <c r="M703" s="410"/>
      <c r="N703" s="411"/>
      <c r="O703" s="411"/>
      <c r="P703" s="411"/>
    </row>
    <row r="704" spans="1:16">
      <c r="A704" s="20"/>
      <c r="B704" s="406"/>
      <c r="C704" s="406"/>
      <c r="D704" s="406"/>
      <c r="E704" s="406"/>
      <c r="F704" s="406"/>
      <c r="G704" s="407"/>
      <c r="H704" s="406"/>
      <c r="I704" s="406"/>
      <c r="J704" s="408"/>
      <c r="K704" s="409"/>
      <c r="L704" s="409"/>
      <c r="M704" s="410"/>
      <c r="N704" s="411"/>
      <c r="O704" s="411"/>
      <c r="P704" s="411"/>
    </row>
    <row r="705" spans="1:16">
      <c r="A705" s="20"/>
      <c r="B705" s="406"/>
      <c r="C705" s="406"/>
      <c r="D705" s="406"/>
      <c r="E705" s="406"/>
      <c r="F705" s="406"/>
      <c r="G705" s="407"/>
      <c r="H705" s="406"/>
      <c r="I705" s="406"/>
      <c r="J705" s="408"/>
      <c r="K705" s="409"/>
      <c r="L705" s="409"/>
      <c r="M705" s="410"/>
      <c r="N705" s="411"/>
      <c r="O705" s="411"/>
      <c r="P705" s="411"/>
    </row>
    <row r="706" spans="1:16">
      <c r="A706" s="20"/>
      <c r="B706" s="406"/>
      <c r="C706" s="406"/>
      <c r="D706" s="406"/>
      <c r="E706" s="406"/>
      <c r="F706" s="406"/>
      <c r="G706" s="407"/>
      <c r="H706" s="406"/>
      <c r="I706" s="406"/>
      <c r="J706" s="408"/>
      <c r="K706" s="409"/>
      <c r="L706" s="409"/>
      <c r="M706" s="410"/>
      <c r="N706" s="411"/>
      <c r="O706" s="411"/>
      <c r="P706" s="411"/>
    </row>
    <row r="707" spans="1:16">
      <c r="A707" s="20"/>
      <c r="B707" s="406"/>
      <c r="C707" s="406"/>
      <c r="D707" s="406"/>
      <c r="E707" s="406"/>
      <c r="F707" s="406"/>
      <c r="G707" s="407"/>
      <c r="H707" s="406"/>
      <c r="I707" s="406"/>
      <c r="J707" s="408"/>
      <c r="K707" s="409"/>
      <c r="L707" s="409"/>
      <c r="M707" s="410"/>
      <c r="N707" s="411"/>
      <c r="O707" s="411"/>
      <c r="P707" s="411"/>
    </row>
    <row r="708" spans="1:16">
      <c r="A708" s="20"/>
      <c r="B708" s="406"/>
      <c r="C708" s="406"/>
      <c r="D708" s="406"/>
      <c r="E708" s="406"/>
      <c r="F708" s="406"/>
      <c r="G708" s="407"/>
      <c r="H708" s="406"/>
      <c r="I708" s="406"/>
      <c r="J708" s="408"/>
      <c r="K708" s="409"/>
      <c r="L708" s="409"/>
      <c r="M708" s="410"/>
      <c r="N708" s="411"/>
      <c r="O708" s="411"/>
      <c r="P708" s="411"/>
    </row>
    <row r="709" spans="1:16">
      <c r="A709" s="20"/>
      <c r="B709" s="406"/>
      <c r="C709" s="406"/>
      <c r="D709" s="406"/>
      <c r="E709" s="406"/>
      <c r="F709" s="406"/>
      <c r="G709" s="407"/>
      <c r="H709" s="406"/>
      <c r="I709" s="406"/>
      <c r="J709" s="408"/>
      <c r="K709" s="409"/>
      <c r="L709" s="409"/>
      <c r="M709" s="410"/>
      <c r="N709" s="411"/>
      <c r="O709" s="411"/>
      <c r="P709" s="411"/>
    </row>
    <row r="710" spans="1:16">
      <c r="A710" s="20"/>
      <c r="B710" s="406"/>
      <c r="C710" s="406"/>
      <c r="D710" s="406"/>
      <c r="E710" s="406"/>
      <c r="F710" s="406"/>
      <c r="G710" s="407"/>
      <c r="H710" s="406"/>
      <c r="I710" s="406"/>
      <c r="J710" s="408"/>
      <c r="K710" s="409"/>
      <c r="L710" s="409"/>
      <c r="M710" s="410"/>
      <c r="N710" s="411"/>
      <c r="O710" s="411"/>
      <c r="P710" s="411"/>
    </row>
    <row r="711" spans="1:16">
      <c r="A711" s="20"/>
      <c r="B711" s="406"/>
      <c r="C711" s="406"/>
      <c r="D711" s="406"/>
      <c r="E711" s="406"/>
      <c r="F711" s="406"/>
      <c r="G711" s="407"/>
      <c r="H711" s="406"/>
      <c r="I711" s="406"/>
      <c r="J711" s="408"/>
      <c r="K711" s="409"/>
      <c r="L711" s="409"/>
      <c r="M711" s="410"/>
      <c r="N711" s="411"/>
      <c r="O711" s="411"/>
      <c r="P711" s="411"/>
    </row>
    <row r="712" spans="1:16">
      <c r="A712" s="20"/>
      <c r="B712" s="406"/>
      <c r="C712" s="406"/>
      <c r="D712" s="406"/>
      <c r="E712" s="406"/>
      <c r="F712" s="406"/>
      <c r="G712" s="407"/>
      <c r="H712" s="406"/>
      <c r="I712" s="406"/>
      <c r="J712" s="408"/>
      <c r="K712" s="409"/>
      <c r="L712" s="409"/>
      <c r="M712" s="410"/>
      <c r="N712" s="411"/>
      <c r="O712" s="411"/>
      <c r="P712" s="411"/>
    </row>
    <row r="713" spans="1:16">
      <c r="A713" s="20"/>
      <c r="B713" s="406"/>
      <c r="C713" s="406"/>
      <c r="D713" s="406"/>
      <c r="E713" s="406"/>
      <c r="F713" s="406"/>
      <c r="G713" s="407"/>
      <c r="H713" s="406"/>
      <c r="I713" s="406"/>
      <c r="J713" s="408"/>
      <c r="K713" s="409"/>
      <c r="L713" s="409"/>
      <c r="M713" s="410"/>
      <c r="N713" s="411"/>
      <c r="O713" s="411"/>
      <c r="P713" s="411"/>
    </row>
    <row r="714" spans="1:16">
      <c r="A714" s="20"/>
      <c r="B714" s="406"/>
      <c r="C714" s="406"/>
      <c r="D714" s="406"/>
      <c r="E714" s="406"/>
      <c r="F714" s="406"/>
      <c r="G714" s="407"/>
      <c r="H714" s="406"/>
      <c r="I714" s="406"/>
      <c r="J714" s="408"/>
      <c r="K714" s="409"/>
      <c r="L714" s="409"/>
      <c r="M714" s="410"/>
      <c r="N714" s="411"/>
      <c r="O714" s="411"/>
      <c r="P714" s="411"/>
    </row>
  </sheetData>
  <mergeCells count="71">
    <mergeCell ref="A4:A5"/>
    <mergeCell ref="B4:M4"/>
    <mergeCell ref="B5:M5"/>
    <mergeCell ref="A1:A3"/>
    <mergeCell ref="B1:B3"/>
    <mergeCell ref="C1:C3"/>
    <mergeCell ref="D1:D3"/>
    <mergeCell ref="E1:G1"/>
    <mergeCell ref="H1:I1"/>
    <mergeCell ref="M1:M3"/>
    <mergeCell ref="E2:E3"/>
    <mergeCell ref="J1:L1"/>
    <mergeCell ref="H2:H3"/>
    <mergeCell ref="I2:I3"/>
    <mergeCell ref="L2:L3"/>
    <mergeCell ref="F2:G2"/>
    <mergeCell ref="C8:C15"/>
    <mergeCell ref="F8:F18"/>
    <mergeCell ref="G8:G18"/>
    <mergeCell ref="E26:E34"/>
    <mergeCell ref="M8:M15"/>
    <mergeCell ref="C22:C23"/>
    <mergeCell ref="F22:F23"/>
    <mergeCell ref="G22:G23"/>
    <mergeCell ref="M22:M23"/>
    <mergeCell ref="B39:D39"/>
    <mergeCell ref="C46:C49"/>
    <mergeCell ref="M46:M49"/>
    <mergeCell ref="M26:M29"/>
    <mergeCell ref="C35:C36"/>
    <mergeCell ref="M35:M36"/>
    <mergeCell ref="M77:M81"/>
    <mergeCell ref="C50:C52"/>
    <mergeCell ref="M50:M52"/>
    <mergeCell ref="C55:C60"/>
    <mergeCell ref="M55:M60"/>
    <mergeCell ref="C62:C63"/>
    <mergeCell ref="M62:M63"/>
    <mergeCell ref="E66:E75"/>
    <mergeCell ref="M66:M72"/>
    <mergeCell ref="C70:C71"/>
    <mergeCell ref="M73:M75"/>
    <mergeCell ref="C74:C75"/>
    <mergeCell ref="C102:C103"/>
    <mergeCell ref="F102:F103"/>
    <mergeCell ref="C83:C84"/>
    <mergeCell ref="M83:M84"/>
    <mergeCell ref="C91:C92"/>
    <mergeCell ref="M91:M92"/>
    <mergeCell ref="G102:G103"/>
    <mergeCell ref="M102:M103"/>
    <mergeCell ref="J223:K223"/>
    <mergeCell ref="B108:D108"/>
    <mergeCell ref="M109:M120"/>
    <mergeCell ref="C127:C128"/>
    <mergeCell ref="M127:M128"/>
    <mergeCell ref="C134:C135"/>
    <mergeCell ref="M134:M135"/>
    <mergeCell ref="B137:D137"/>
    <mergeCell ref="M157:M158"/>
    <mergeCell ref="C161:C162"/>
    <mergeCell ref="M161:M162"/>
    <mergeCell ref="C200:C201"/>
    <mergeCell ref="M200:M202"/>
    <mergeCell ref="C173:C174"/>
    <mergeCell ref="M173:M174"/>
    <mergeCell ref="C185:C186"/>
    <mergeCell ref="M185:M187"/>
    <mergeCell ref="D189:D191"/>
    <mergeCell ref="C163:C164"/>
    <mergeCell ref="M163:M164"/>
  </mergeCells>
  <phoneticPr fontId="22" type="noConversion"/>
  <printOptions horizontalCentered="1"/>
  <pageMargins left="0.19685039370078741" right="0.19685039370078741" top="0.6692913385826772" bottom="0.51181102362204722" header="0.27559055118110237" footer="0.23622047244094491"/>
  <pageSetup paperSize="9" scale="58" fitToHeight="0" orientation="landscape" r:id="rId1"/>
  <headerFooter>
    <oddHeader xml:space="preserve">&amp;L&amp;"NewsGotT,Normal"&amp;14&amp;UPlan de Control de Calidad de Producción de Materiales en Obras Hidraulicas. Febrero de 2009. </oddHeader>
    <oddFooter>&amp;L&amp;"NewsGotT,Normal"&amp;10&amp;G&amp;R&amp;"NewsGotT,Normal"&amp;9&amp;P de &amp;N</oddFooter>
  </headerFooter>
  <rowBreaks count="1" manualBreakCount="1">
    <brk id="103" max="16383" man="1"/>
  </rowBreaks>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O334"/>
  <sheetViews>
    <sheetView view="pageBreakPreview" zoomScale="60" zoomScaleNormal="90" workbookViewId="0">
      <pane ySplit="3" topLeftCell="A4" activePane="bottomLeft" state="frozen"/>
      <selection activeCell="G35" sqref="G35"/>
      <selection pane="bottomLeft" activeCell="G22" sqref="G22"/>
    </sheetView>
  </sheetViews>
  <sheetFormatPr baseColWidth="10" defaultRowHeight="15"/>
  <cols>
    <col min="1" max="1" width="10.140625" style="527" customWidth="1"/>
    <col min="2" max="2" width="47.85546875" style="521" customWidth="1"/>
    <col min="3" max="3" width="5.85546875" style="521" customWidth="1"/>
    <col min="4" max="4" width="22.85546875" style="528" bestFit="1" customWidth="1"/>
    <col min="5" max="5" width="21.42578125" style="521" customWidth="1"/>
    <col min="6" max="6" width="4.42578125" style="521" bestFit="1" customWidth="1"/>
    <col min="7" max="7" width="15.42578125" style="521" bestFit="1" customWidth="1"/>
    <col min="8" max="8" width="15.28515625" style="529" customWidth="1"/>
    <col min="9" max="9" width="15.28515625" style="530" customWidth="1"/>
    <col min="10" max="10" width="11.7109375" style="529" customWidth="1"/>
    <col min="11" max="11" width="11.7109375" style="531" customWidth="1"/>
    <col min="12" max="12" width="11.7109375" style="530" customWidth="1"/>
    <col min="13" max="13" width="47.42578125" style="524" customWidth="1"/>
    <col min="14" max="15" width="11.42578125" style="521"/>
    <col min="16" max="16384" width="11.42578125" style="519"/>
  </cols>
  <sheetData>
    <row r="1" spans="1:15" ht="15.75" customHeight="1" thickTop="1">
      <c r="A1" s="652" t="s">
        <v>1288</v>
      </c>
      <c r="B1" s="655" t="s">
        <v>1289</v>
      </c>
      <c r="C1" s="656" t="s">
        <v>1290</v>
      </c>
      <c r="D1" s="659" t="s">
        <v>1291</v>
      </c>
      <c r="E1" s="661" t="s">
        <v>1292</v>
      </c>
      <c r="F1" s="662"/>
      <c r="G1" s="663"/>
      <c r="H1" s="664" t="s">
        <v>615</v>
      </c>
      <c r="I1" s="634"/>
      <c r="J1" s="632" t="s">
        <v>1112</v>
      </c>
      <c r="K1" s="633"/>
      <c r="L1" s="634"/>
      <c r="M1" s="652" t="s">
        <v>1290</v>
      </c>
      <c r="N1" s="519"/>
      <c r="O1" s="519"/>
    </row>
    <row r="2" spans="1:15">
      <c r="A2" s="653"/>
      <c r="B2" s="631"/>
      <c r="C2" s="657"/>
      <c r="D2" s="660"/>
      <c r="E2" s="630" t="s">
        <v>1293</v>
      </c>
      <c r="F2" s="641" t="s">
        <v>1294</v>
      </c>
      <c r="G2" s="642"/>
      <c r="H2" s="635" t="s">
        <v>1113</v>
      </c>
      <c r="I2" s="637" t="s">
        <v>1114</v>
      </c>
      <c r="J2" s="366" t="s">
        <v>1115</v>
      </c>
      <c r="K2" s="329" t="s">
        <v>1116</v>
      </c>
      <c r="L2" s="639" t="s">
        <v>1117</v>
      </c>
      <c r="M2" s="653"/>
      <c r="N2" s="519"/>
      <c r="O2" s="519"/>
    </row>
    <row r="3" spans="1:15" ht="15.75" thickBot="1">
      <c r="A3" s="654"/>
      <c r="B3" s="631"/>
      <c r="C3" s="658"/>
      <c r="D3" s="660"/>
      <c r="E3" s="631"/>
      <c r="F3" s="1" t="s">
        <v>1295</v>
      </c>
      <c r="G3" s="2" t="s">
        <v>1296</v>
      </c>
      <c r="H3" s="636"/>
      <c r="I3" s="638" t="s">
        <v>1114</v>
      </c>
      <c r="J3" s="367" t="s">
        <v>1118</v>
      </c>
      <c r="K3" s="330" t="s">
        <v>1119</v>
      </c>
      <c r="L3" s="640"/>
      <c r="M3" s="654"/>
      <c r="N3" s="519"/>
      <c r="O3" s="519"/>
    </row>
    <row r="4" spans="1:15" ht="19.5" thickTop="1">
      <c r="A4" s="520"/>
      <c r="B4" s="667" t="s">
        <v>282</v>
      </c>
      <c r="C4" s="668"/>
      <c r="D4" s="669"/>
      <c r="E4" s="669"/>
      <c r="F4" s="669"/>
      <c r="G4" s="669"/>
      <c r="H4" s="669"/>
      <c r="I4" s="669"/>
      <c r="J4" s="669"/>
      <c r="K4" s="669"/>
      <c r="L4" s="669"/>
      <c r="M4" s="670"/>
      <c r="N4" s="45"/>
      <c r="O4" s="45"/>
    </row>
    <row r="5" spans="1:15">
      <c r="A5" s="12"/>
      <c r="B5" s="149" t="s">
        <v>283</v>
      </c>
      <c r="C5" s="386"/>
      <c r="D5" s="386"/>
      <c r="E5" s="386"/>
      <c r="F5" s="386"/>
      <c r="G5" s="386"/>
      <c r="H5" s="386"/>
      <c r="I5" s="386"/>
      <c r="J5" s="386"/>
      <c r="K5" s="386"/>
      <c r="L5" s="387"/>
      <c r="M5" s="36"/>
      <c r="N5" s="45"/>
      <c r="O5" s="45"/>
    </row>
    <row r="6" spans="1:15" ht="22.5">
      <c r="A6" s="12"/>
      <c r="B6" s="208" t="s">
        <v>674</v>
      </c>
      <c r="C6" s="152" t="s">
        <v>1299</v>
      </c>
      <c r="D6" s="235" t="s">
        <v>284</v>
      </c>
      <c r="E6" s="618" t="s">
        <v>285</v>
      </c>
      <c r="F6" s="6"/>
      <c r="G6" s="7"/>
      <c r="H6" s="171"/>
      <c r="I6" s="7"/>
      <c r="J6" s="171"/>
      <c r="K6" s="6"/>
      <c r="L6" s="7"/>
      <c r="M6" s="37" t="s">
        <v>1423</v>
      </c>
      <c r="N6" s="45"/>
      <c r="O6" s="45"/>
    </row>
    <row r="7" spans="1:15">
      <c r="A7" s="12">
        <v>7504</v>
      </c>
      <c r="B7" s="236" t="s">
        <v>179</v>
      </c>
      <c r="C7" s="3"/>
      <c r="D7" s="153" t="s">
        <v>287</v>
      </c>
      <c r="E7" s="619"/>
      <c r="F7" s="6">
        <v>1</v>
      </c>
      <c r="G7" s="7" t="s">
        <v>1372</v>
      </c>
      <c r="H7" s="243" t="s">
        <v>791</v>
      </c>
      <c r="I7" s="26"/>
      <c r="J7" s="384">
        <f>ROUNDUP(I7,0)*F7</f>
        <v>0</v>
      </c>
      <c r="K7" s="383"/>
      <c r="L7" s="332">
        <f>J7*K7</f>
        <v>0</v>
      </c>
      <c r="M7" s="678"/>
      <c r="N7" s="45"/>
      <c r="O7" s="45"/>
    </row>
    <row r="8" spans="1:15">
      <c r="A8" s="12">
        <v>7505</v>
      </c>
      <c r="B8" s="236" t="s">
        <v>288</v>
      </c>
      <c r="C8" s="3"/>
      <c r="D8" s="153" t="s">
        <v>287</v>
      </c>
      <c r="E8" s="619"/>
      <c r="F8" s="6">
        <v>1</v>
      </c>
      <c r="G8" s="7" t="s">
        <v>1372</v>
      </c>
      <c r="H8" s="243" t="s">
        <v>791</v>
      </c>
      <c r="I8" s="26"/>
      <c r="J8" s="384">
        <f>ROUNDUP(I8,0)*F8</f>
        <v>0</v>
      </c>
      <c r="K8" s="383"/>
      <c r="L8" s="332">
        <f>J8*K8</f>
        <v>0</v>
      </c>
      <c r="M8" s="679"/>
      <c r="N8" s="45"/>
      <c r="O8" s="45"/>
    </row>
    <row r="9" spans="1:15">
      <c r="A9" s="12">
        <v>7506</v>
      </c>
      <c r="B9" s="236" t="s">
        <v>289</v>
      </c>
      <c r="C9" s="3"/>
      <c r="D9" s="153" t="s">
        <v>290</v>
      </c>
      <c r="E9" s="619"/>
      <c r="F9" s="6"/>
      <c r="G9" s="7" t="s">
        <v>291</v>
      </c>
      <c r="H9" s="171"/>
      <c r="I9" s="7"/>
      <c r="J9" s="171"/>
      <c r="K9" s="6"/>
      <c r="L9" s="7"/>
      <c r="M9" s="36"/>
      <c r="N9" s="45"/>
      <c r="O9" s="45"/>
    </row>
    <row r="10" spans="1:15" ht="24" customHeight="1">
      <c r="A10" s="12">
        <v>7507</v>
      </c>
      <c r="B10" s="236" t="s">
        <v>292</v>
      </c>
      <c r="C10" s="3"/>
      <c r="D10" s="153" t="s">
        <v>293</v>
      </c>
      <c r="E10" s="619"/>
      <c r="F10" s="6"/>
      <c r="G10" s="7" t="s">
        <v>291</v>
      </c>
      <c r="H10" s="171"/>
      <c r="I10" s="7"/>
      <c r="J10" s="171"/>
      <c r="K10" s="6"/>
      <c r="L10" s="7"/>
      <c r="M10" s="36"/>
      <c r="N10" s="45"/>
      <c r="O10" s="45"/>
    </row>
    <row r="11" spans="1:15">
      <c r="A11" s="12">
        <v>7508</v>
      </c>
      <c r="B11" s="236" t="s">
        <v>294</v>
      </c>
      <c r="C11" s="3"/>
      <c r="D11" s="153" t="s">
        <v>295</v>
      </c>
      <c r="E11" s="619"/>
      <c r="F11" s="6"/>
      <c r="G11" s="7" t="s">
        <v>291</v>
      </c>
      <c r="H11" s="171"/>
      <c r="I11" s="7"/>
      <c r="J11" s="171"/>
      <c r="K11" s="6"/>
      <c r="L11" s="7"/>
      <c r="M11" s="36"/>
      <c r="N11" s="45"/>
      <c r="O11" s="45"/>
    </row>
    <row r="12" spans="1:15" ht="22.5">
      <c r="A12" s="12">
        <v>7509</v>
      </c>
      <c r="B12" s="236" t="s">
        <v>296</v>
      </c>
      <c r="C12" s="3" t="s">
        <v>1299</v>
      </c>
      <c r="D12" s="7" t="s">
        <v>297</v>
      </c>
      <c r="E12" s="619"/>
      <c r="F12" s="6">
        <v>1</v>
      </c>
      <c r="G12" s="7" t="s">
        <v>1372</v>
      </c>
      <c r="H12" s="243" t="s">
        <v>791</v>
      </c>
      <c r="I12" s="26"/>
      <c r="J12" s="384">
        <f>ROUNDUP(I12,0)*F12</f>
        <v>0</v>
      </c>
      <c r="K12" s="383"/>
      <c r="L12" s="332">
        <f>J12*K12</f>
        <v>0</v>
      </c>
      <c r="M12" s="37" t="s">
        <v>298</v>
      </c>
      <c r="N12" s="45"/>
      <c r="O12" s="45"/>
    </row>
    <row r="13" spans="1:15">
      <c r="A13" s="12">
        <v>7510</v>
      </c>
      <c r="B13" s="236" t="s">
        <v>299</v>
      </c>
      <c r="C13" s="580" t="s">
        <v>1299</v>
      </c>
      <c r="D13" s="7" t="s">
        <v>300</v>
      </c>
      <c r="E13" s="619"/>
      <c r="F13" s="6">
        <v>1</v>
      </c>
      <c r="G13" s="7" t="s">
        <v>1372</v>
      </c>
      <c r="H13" s="243" t="s">
        <v>791</v>
      </c>
      <c r="I13" s="26"/>
      <c r="J13" s="384">
        <f>ROUNDUP(I13,0)*F13</f>
        <v>0</v>
      </c>
      <c r="K13" s="383"/>
      <c r="L13" s="332">
        <f>J13*K13</f>
        <v>0</v>
      </c>
      <c r="M13" s="671" t="s">
        <v>301</v>
      </c>
      <c r="N13" s="45"/>
      <c r="O13" s="45"/>
    </row>
    <row r="14" spans="1:15">
      <c r="A14" s="12">
        <v>7511</v>
      </c>
      <c r="B14" s="236" t="s">
        <v>302</v>
      </c>
      <c r="C14" s="581"/>
      <c r="D14" s="7" t="s">
        <v>303</v>
      </c>
      <c r="E14" s="619"/>
      <c r="F14" s="6">
        <v>1</v>
      </c>
      <c r="G14" s="7" t="s">
        <v>1372</v>
      </c>
      <c r="H14" s="243" t="s">
        <v>791</v>
      </c>
      <c r="I14" s="26"/>
      <c r="J14" s="384">
        <f>ROUNDUP(I14,0)*F14</f>
        <v>0</v>
      </c>
      <c r="K14" s="383"/>
      <c r="L14" s="332">
        <f>J14*K14</f>
        <v>0</v>
      </c>
      <c r="M14" s="672"/>
      <c r="N14" s="45"/>
      <c r="O14" s="45"/>
    </row>
    <row r="15" spans="1:15" ht="33.75">
      <c r="A15" s="12">
        <v>7512</v>
      </c>
      <c r="B15" s="236" t="s">
        <v>304</v>
      </c>
      <c r="C15" s="3" t="s">
        <v>1299</v>
      </c>
      <c r="D15" s="7" t="s">
        <v>305</v>
      </c>
      <c r="E15" s="619"/>
      <c r="F15" s="6">
        <v>1</v>
      </c>
      <c r="G15" s="7" t="s">
        <v>1372</v>
      </c>
      <c r="H15" s="243" t="s">
        <v>791</v>
      </c>
      <c r="I15" s="26"/>
      <c r="J15" s="384">
        <f>ROUNDUP(I15,0)*F15</f>
        <v>0</v>
      </c>
      <c r="K15" s="383"/>
      <c r="L15" s="332">
        <f>J15*K15</f>
        <v>0</v>
      </c>
      <c r="M15" s="37" t="s">
        <v>710</v>
      </c>
      <c r="N15" s="45"/>
      <c r="O15" s="45"/>
    </row>
    <row r="16" spans="1:15">
      <c r="A16" s="12">
        <v>7513</v>
      </c>
      <c r="B16" s="236" t="s">
        <v>711</v>
      </c>
      <c r="C16" s="3"/>
      <c r="D16" s="7" t="s">
        <v>712</v>
      </c>
      <c r="E16" s="619"/>
      <c r="F16" s="6">
        <v>1</v>
      </c>
      <c r="G16" s="7" t="s">
        <v>1372</v>
      </c>
      <c r="H16" s="243" t="s">
        <v>791</v>
      </c>
      <c r="I16" s="26"/>
      <c r="J16" s="384">
        <f>ROUNDUP(I16,0)*F16</f>
        <v>0</v>
      </c>
      <c r="K16" s="383"/>
      <c r="L16" s="332">
        <f>J16*K16</f>
        <v>0</v>
      </c>
      <c r="M16" s="36"/>
      <c r="N16" s="45"/>
      <c r="O16" s="45"/>
    </row>
    <row r="17" spans="1:15">
      <c r="A17" s="12">
        <v>7514</v>
      </c>
      <c r="B17" s="236" t="s">
        <v>713</v>
      </c>
      <c r="C17" s="3"/>
      <c r="D17" s="7" t="s">
        <v>714</v>
      </c>
      <c r="E17" s="619"/>
      <c r="F17" s="6"/>
      <c r="G17" s="7" t="s">
        <v>291</v>
      </c>
      <c r="H17" s="171"/>
      <c r="I17" s="7"/>
      <c r="J17" s="171"/>
      <c r="K17" s="6"/>
      <c r="L17" s="7"/>
      <c r="M17" s="36"/>
      <c r="N17" s="45"/>
      <c r="O17" s="45"/>
    </row>
    <row r="18" spans="1:15">
      <c r="A18" s="12">
        <v>7515</v>
      </c>
      <c r="B18" s="236" t="s">
        <v>715</v>
      </c>
      <c r="C18" s="3"/>
      <c r="D18" s="7" t="s">
        <v>716</v>
      </c>
      <c r="E18" s="619"/>
      <c r="F18" s="6">
        <v>1</v>
      </c>
      <c r="G18" s="7" t="s">
        <v>1372</v>
      </c>
      <c r="H18" s="243" t="s">
        <v>791</v>
      </c>
      <c r="I18" s="26"/>
      <c r="J18" s="384">
        <f>ROUNDUP(I18,0)*F18</f>
        <v>0</v>
      </c>
      <c r="K18" s="383"/>
      <c r="L18" s="332">
        <f>J18*K18</f>
        <v>0</v>
      </c>
      <c r="M18" s="36"/>
      <c r="N18" s="45"/>
      <c r="O18" s="45"/>
    </row>
    <row r="19" spans="1:15">
      <c r="A19" s="12">
        <v>7516</v>
      </c>
      <c r="B19" s="236" t="s">
        <v>717</v>
      </c>
      <c r="C19" s="3"/>
      <c r="D19" s="7" t="s">
        <v>718</v>
      </c>
      <c r="E19" s="619"/>
      <c r="F19" s="6"/>
      <c r="G19" s="7" t="s">
        <v>291</v>
      </c>
      <c r="H19" s="171"/>
      <c r="I19" s="7"/>
      <c r="J19" s="171"/>
      <c r="K19" s="6"/>
      <c r="L19" s="7"/>
      <c r="M19" s="36"/>
      <c r="N19" s="45"/>
      <c r="O19" s="45"/>
    </row>
    <row r="20" spans="1:15">
      <c r="A20" s="12">
        <v>7517</v>
      </c>
      <c r="B20" s="237" t="s">
        <v>719</v>
      </c>
      <c r="C20" s="3"/>
      <c r="D20" s="7" t="s">
        <v>720</v>
      </c>
      <c r="E20" s="619"/>
      <c r="F20" s="6"/>
      <c r="G20" s="7" t="s">
        <v>291</v>
      </c>
      <c r="H20" s="171"/>
      <c r="I20" s="7"/>
      <c r="J20" s="171"/>
      <c r="K20" s="6"/>
      <c r="L20" s="7"/>
      <c r="M20" s="36"/>
      <c r="N20" s="45"/>
      <c r="O20" s="45"/>
    </row>
    <row r="21" spans="1:15">
      <c r="A21" s="12">
        <v>7518</v>
      </c>
      <c r="B21" s="236" t="s">
        <v>721</v>
      </c>
      <c r="C21" s="3"/>
      <c r="D21" s="7" t="s">
        <v>722</v>
      </c>
      <c r="E21" s="619"/>
      <c r="F21" s="6">
        <v>1</v>
      </c>
      <c r="G21" s="7" t="s">
        <v>1372</v>
      </c>
      <c r="H21" s="243" t="s">
        <v>791</v>
      </c>
      <c r="I21" s="26"/>
      <c r="J21" s="384">
        <f>ROUNDUP(I21,0)*F21</f>
        <v>0</v>
      </c>
      <c r="K21" s="383"/>
      <c r="L21" s="332">
        <f>J21*K21</f>
        <v>0</v>
      </c>
      <c r="M21" s="36"/>
      <c r="N21" s="45"/>
      <c r="O21" s="45"/>
    </row>
    <row r="22" spans="1:15">
      <c r="A22" s="12">
        <v>7519</v>
      </c>
      <c r="B22" s="236" t="s">
        <v>723</v>
      </c>
      <c r="C22" s="3" t="s">
        <v>1299</v>
      </c>
      <c r="D22" s="7" t="s">
        <v>724</v>
      </c>
      <c r="E22" s="620"/>
      <c r="F22" s="6">
        <v>1</v>
      </c>
      <c r="G22" s="7" t="s">
        <v>1372</v>
      </c>
      <c r="H22" s="243" t="s">
        <v>791</v>
      </c>
      <c r="I22" s="26"/>
      <c r="J22" s="384">
        <f>ROUNDUP(I22,0)*F22</f>
        <v>0</v>
      </c>
      <c r="K22" s="383"/>
      <c r="L22" s="332">
        <f>J22*K22</f>
        <v>0</v>
      </c>
      <c r="M22" s="36" t="s">
        <v>725</v>
      </c>
      <c r="N22" s="45"/>
      <c r="O22" s="45"/>
    </row>
    <row r="23" spans="1:15">
      <c r="A23" s="12"/>
      <c r="B23" s="149" t="s">
        <v>726</v>
      </c>
      <c r="C23" s="386"/>
      <c r="D23" s="386"/>
      <c r="E23" s="386"/>
      <c r="F23" s="386"/>
      <c r="G23" s="386"/>
      <c r="H23" s="386"/>
      <c r="I23" s="386"/>
      <c r="J23" s="386"/>
      <c r="K23" s="386"/>
      <c r="L23" s="387"/>
      <c r="M23" s="36"/>
      <c r="N23" s="45"/>
      <c r="O23" s="45"/>
    </row>
    <row r="24" spans="1:15" ht="33.75">
      <c r="A24" s="12"/>
      <c r="B24" s="208" t="s">
        <v>674</v>
      </c>
      <c r="C24" s="152" t="s">
        <v>1299</v>
      </c>
      <c r="D24" s="235" t="s">
        <v>284</v>
      </c>
      <c r="E24" s="618" t="s">
        <v>285</v>
      </c>
      <c r="F24" s="6"/>
      <c r="G24" s="7"/>
      <c r="H24" s="171"/>
      <c r="I24" s="7"/>
      <c r="J24" s="171"/>
      <c r="K24" s="6"/>
      <c r="L24" s="7"/>
      <c r="M24" s="37" t="s">
        <v>286</v>
      </c>
      <c r="N24" s="45"/>
      <c r="O24" s="45"/>
    </row>
    <row r="25" spans="1:15">
      <c r="A25" s="12">
        <v>7520</v>
      </c>
      <c r="B25" s="236" t="s">
        <v>179</v>
      </c>
      <c r="C25" s="3"/>
      <c r="D25" s="153" t="s">
        <v>727</v>
      </c>
      <c r="E25" s="619"/>
      <c r="F25" s="6">
        <v>1</v>
      </c>
      <c r="G25" s="7" t="s">
        <v>1372</v>
      </c>
      <c r="H25" s="243" t="s">
        <v>791</v>
      </c>
      <c r="I25" s="328"/>
      <c r="J25" s="384">
        <f>ROUNDUP(I25,0)*F25</f>
        <v>0</v>
      </c>
      <c r="K25" s="383"/>
      <c r="L25" s="332">
        <f>J25*K25</f>
        <v>0</v>
      </c>
      <c r="M25" s="678"/>
      <c r="N25" s="45"/>
      <c r="O25" s="45"/>
    </row>
    <row r="26" spans="1:15">
      <c r="A26" s="12">
        <v>7521</v>
      </c>
      <c r="B26" s="236" t="s">
        <v>288</v>
      </c>
      <c r="C26" s="3"/>
      <c r="D26" s="153" t="s">
        <v>727</v>
      </c>
      <c r="E26" s="619"/>
      <c r="F26" s="6">
        <v>1</v>
      </c>
      <c r="G26" s="7" t="s">
        <v>1372</v>
      </c>
      <c r="H26" s="243" t="s">
        <v>791</v>
      </c>
      <c r="I26" s="328"/>
      <c r="J26" s="384">
        <f>ROUNDUP(I26,0)*F26</f>
        <v>0</v>
      </c>
      <c r="K26" s="383"/>
      <c r="L26" s="332">
        <f>J26*K26</f>
        <v>0</v>
      </c>
      <c r="M26" s="679"/>
      <c r="N26" s="45"/>
      <c r="O26" s="45"/>
    </row>
    <row r="27" spans="1:15">
      <c r="A27" s="12">
        <v>7506</v>
      </c>
      <c r="B27" s="236" t="s">
        <v>289</v>
      </c>
      <c r="C27" s="3"/>
      <c r="D27" s="153" t="s">
        <v>290</v>
      </c>
      <c r="E27" s="619"/>
      <c r="F27" s="6"/>
      <c r="G27" s="7" t="s">
        <v>291</v>
      </c>
      <c r="H27" s="171"/>
      <c r="I27" s="7"/>
      <c r="J27" s="171"/>
      <c r="K27" s="6"/>
      <c r="L27" s="7"/>
      <c r="M27" s="36"/>
      <c r="N27" s="45"/>
      <c r="O27" s="45"/>
    </row>
    <row r="28" spans="1:15">
      <c r="A28" s="12">
        <v>7522</v>
      </c>
      <c r="B28" s="236" t="s">
        <v>292</v>
      </c>
      <c r="C28" s="3"/>
      <c r="D28" s="153" t="s">
        <v>87</v>
      </c>
      <c r="E28" s="619"/>
      <c r="F28" s="6"/>
      <c r="G28" s="7" t="s">
        <v>291</v>
      </c>
      <c r="H28" s="171"/>
      <c r="I28" s="7"/>
      <c r="J28" s="171"/>
      <c r="K28" s="6"/>
      <c r="L28" s="7"/>
      <c r="M28" s="36"/>
      <c r="N28" s="45"/>
      <c r="O28" s="45"/>
    </row>
    <row r="29" spans="1:15">
      <c r="A29" s="12">
        <v>7508</v>
      </c>
      <c r="B29" s="236" t="s">
        <v>294</v>
      </c>
      <c r="C29" s="3"/>
      <c r="D29" s="153" t="s">
        <v>295</v>
      </c>
      <c r="E29" s="619"/>
      <c r="F29" s="6"/>
      <c r="G29" s="7" t="s">
        <v>291</v>
      </c>
      <c r="H29" s="171"/>
      <c r="I29" s="7"/>
      <c r="J29" s="171"/>
      <c r="K29" s="6"/>
      <c r="L29" s="7"/>
      <c r="M29" s="36"/>
      <c r="N29" s="45"/>
      <c r="O29" s="45"/>
    </row>
    <row r="30" spans="1:15" ht="33.75">
      <c r="A30" s="12">
        <v>7523</v>
      </c>
      <c r="B30" s="236" t="s">
        <v>296</v>
      </c>
      <c r="C30" s="3" t="s">
        <v>1299</v>
      </c>
      <c r="D30" s="7" t="s">
        <v>728</v>
      </c>
      <c r="E30" s="619"/>
      <c r="F30" s="6">
        <v>1</v>
      </c>
      <c r="G30" s="7" t="s">
        <v>1372</v>
      </c>
      <c r="H30" s="243" t="s">
        <v>791</v>
      </c>
      <c r="I30" s="26"/>
      <c r="J30" s="384">
        <f t="shared" ref="J30:J38" si="0">ROUNDUP(I30,0)*F30</f>
        <v>0</v>
      </c>
      <c r="K30" s="383"/>
      <c r="L30" s="332">
        <f t="shared" ref="L30:L38" si="1">J30*K30</f>
        <v>0</v>
      </c>
      <c r="M30" s="37" t="s">
        <v>729</v>
      </c>
      <c r="N30" s="45"/>
      <c r="O30" s="45"/>
    </row>
    <row r="31" spans="1:15">
      <c r="A31" s="12">
        <v>7510</v>
      </c>
      <c r="B31" s="236" t="s">
        <v>299</v>
      </c>
      <c r="C31" s="580" t="s">
        <v>1299</v>
      </c>
      <c r="D31" s="7" t="s">
        <v>300</v>
      </c>
      <c r="E31" s="619"/>
      <c r="F31" s="6">
        <v>1</v>
      </c>
      <c r="G31" s="7" t="s">
        <v>1372</v>
      </c>
      <c r="H31" s="243" t="s">
        <v>791</v>
      </c>
      <c r="I31" s="26"/>
      <c r="J31" s="384">
        <f t="shared" si="0"/>
        <v>0</v>
      </c>
      <c r="K31" s="383"/>
      <c r="L31" s="332">
        <f t="shared" si="1"/>
        <v>0</v>
      </c>
      <c r="M31" s="671" t="s">
        <v>301</v>
      </c>
      <c r="N31" s="45"/>
      <c r="O31" s="45"/>
    </row>
    <row r="32" spans="1:15">
      <c r="A32" s="12">
        <v>7511</v>
      </c>
      <c r="B32" s="236" t="s">
        <v>302</v>
      </c>
      <c r="C32" s="581"/>
      <c r="D32" s="7" t="s">
        <v>303</v>
      </c>
      <c r="E32" s="619"/>
      <c r="F32" s="6">
        <v>1</v>
      </c>
      <c r="G32" s="7" t="s">
        <v>1372</v>
      </c>
      <c r="H32" s="243" t="s">
        <v>791</v>
      </c>
      <c r="I32" s="26"/>
      <c r="J32" s="384">
        <f t="shared" si="0"/>
        <v>0</v>
      </c>
      <c r="K32" s="383"/>
      <c r="L32" s="332">
        <f t="shared" si="1"/>
        <v>0</v>
      </c>
      <c r="M32" s="672"/>
      <c r="N32" s="45"/>
      <c r="O32" s="45"/>
    </row>
    <row r="33" spans="1:15" ht="33.75">
      <c r="A33" s="12">
        <v>7524</v>
      </c>
      <c r="B33" s="236" t="s">
        <v>304</v>
      </c>
      <c r="C33" s="3" t="s">
        <v>1299</v>
      </c>
      <c r="D33" s="7" t="s">
        <v>730</v>
      </c>
      <c r="E33" s="619"/>
      <c r="F33" s="6">
        <v>1</v>
      </c>
      <c r="G33" s="7" t="s">
        <v>1372</v>
      </c>
      <c r="H33" s="243" t="s">
        <v>791</v>
      </c>
      <c r="I33" s="26"/>
      <c r="J33" s="384">
        <f t="shared" si="0"/>
        <v>0</v>
      </c>
      <c r="K33" s="383"/>
      <c r="L33" s="332">
        <f t="shared" si="1"/>
        <v>0</v>
      </c>
      <c r="M33" s="37" t="s">
        <v>710</v>
      </c>
      <c r="N33" s="45"/>
      <c r="O33" s="45"/>
    </row>
    <row r="34" spans="1:15">
      <c r="A34" s="12">
        <v>7514</v>
      </c>
      <c r="B34" s="236" t="s">
        <v>713</v>
      </c>
      <c r="C34" s="3"/>
      <c r="D34" s="7" t="s">
        <v>714</v>
      </c>
      <c r="E34" s="619"/>
      <c r="F34" s="6">
        <v>1</v>
      </c>
      <c r="G34" s="7" t="s">
        <v>1372</v>
      </c>
      <c r="H34" s="243" t="s">
        <v>791</v>
      </c>
      <c r="I34" s="26"/>
      <c r="J34" s="384">
        <f t="shared" si="0"/>
        <v>0</v>
      </c>
      <c r="K34" s="383"/>
      <c r="L34" s="332">
        <f t="shared" si="1"/>
        <v>0</v>
      </c>
      <c r="M34" s="36"/>
      <c r="N34" s="45"/>
      <c r="O34" s="45"/>
    </row>
    <row r="35" spans="1:15">
      <c r="A35" s="12">
        <v>7515</v>
      </c>
      <c r="B35" s="236" t="s">
        <v>715</v>
      </c>
      <c r="C35" s="3"/>
      <c r="D35" s="7" t="s">
        <v>716</v>
      </c>
      <c r="E35" s="619"/>
      <c r="F35" s="6">
        <v>1</v>
      </c>
      <c r="G35" s="7" t="s">
        <v>1372</v>
      </c>
      <c r="H35" s="243" t="s">
        <v>791</v>
      </c>
      <c r="I35" s="26"/>
      <c r="J35" s="384">
        <f t="shared" si="0"/>
        <v>0</v>
      </c>
      <c r="K35" s="383"/>
      <c r="L35" s="332">
        <f t="shared" si="1"/>
        <v>0</v>
      </c>
      <c r="M35" s="36"/>
      <c r="N35" s="45"/>
      <c r="O35" s="45"/>
    </row>
    <row r="36" spans="1:15">
      <c r="A36" s="12">
        <v>7516</v>
      </c>
      <c r="B36" s="236" t="s">
        <v>731</v>
      </c>
      <c r="C36" s="3"/>
      <c r="D36" s="7" t="s">
        <v>718</v>
      </c>
      <c r="E36" s="619"/>
      <c r="F36" s="6">
        <v>1</v>
      </c>
      <c r="G36" s="7" t="s">
        <v>1372</v>
      </c>
      <c r="H36" s="243" t="s">
        <v>791</v>
      </c>
      <c r="I36" s="26"/>
      <c r="J36" s="384">
        <f t="shared" si="0"/>
        <v>0</v>
      </c>
      <c r="K36" s="383"/>
      <c r="L36" s="332">
        <f t="shared" si="1"/>
        <v>0</v>
      </c>
      <c r="M36" s="36"/>
      <c r="N36" s="45"/>
      <c r="O36" s="45"/>
    </row>
    <row r="37" spans="1:15">
      <c r="A37" s="12">
        <v>7518</v>
      </c>
      <c r="B37" s="236" t="s">
        <v>721</v>
      </c>
      <c r="C37" s="3"/>
      <c r="D37" s="7" t="s">
        <v>722</v>
      </c>
      <c r="E37" s="619"/>
      <c r="F37" s="6">
        <v>1</v>
      </c>
      <c r="G37" s="7" t="s">
        <v>1372</v>
      </c>
      <c r="H37" s="243" t="s">
        <v>791</v>
      </c>
      <c r="I37" s="26"/>
      <c r="J37" s="384">
        <f t="shared" si="0"/>
        <v>0</v>
      </c>
      <c r="K37" s="383"/>
      <c r="L37" s="332">
        <f t="shared" si="1"/>
        <v>0</v>
      </c>
      <c r="M37" s="36"/>
      <c r="N37" s="45"/>
      <c r="O37" s="45"/>
    </row>
    <row r="38" spans="1:15">
      <c r="A38" s="12">
        <v>7519</v>
      </c>
      <c r="B38" s="236" t="s">
        <v>723</v>
      </c>
      <c r="C38" s="3" t="s">
        <v>1299</v>
      </c>
      <c r="D38" s="7" t="s">
        <v>724</v>
      </c>
      <c r="E38" s="620"/>
      <c r="F38" s="6">
        <v>1</v>
      </c>
      <c r="G38" s="7" t="s">
        <v>1372</v>
      </c>
      <c r="H38" s="243" t="s">
        <v>791</v>
      </c>
      <c r="I38" s="26"/>
      <c r="J38" s="384">
        <f t="shared" si="0"/>
        <v>0</v>
      </c>
      <c r="K38" s="383"/>
      <c r="L38" s="332">
        <f t="shared" si="1"/>
        <v>0</v>
      </c>
      <c r="M38" s="37" t="s">
        <v>725</v>
      </c>
      <c r="N38" s="45"/>
      <c r="O38" s="45"/>
    </row>
    <row r="39" spans="1:15">
      <c r="A39" s="12"/>
      <c r="B39" s="149" t="s">
        <v>732</v>
      </c>
      <c r="C39" s="386"/>
      <c r="D39" s="386"/>
      <c r="E39" s="386"/>
      <c r="F39" s="386"/>
      <c r="G39" s="386"/>
      <c r="H39" s="386"/>
      <c r="I39" s="386"/>
      <c r="J39" s="386"/>
      <c r="K39" s="386"/>
      <c r="L39" s="387"/>
      <c r="M39" s="36"/>
      <c r="N39" s="45"/>
      <c r="O39" s="45"/>
    </row>
    <row r="40" spans="1:15" ht="33.75">
      <c r="A40" s="12"/>
      <c r="B40" s="208" t="s">
        <v>674</v>
      </c>
      <c r="C40" s="152" t="s">
        <v>1299</v>
      </c>
      <c r="D40" s="235" t="s">
        <v>284</v>
      </c>
      <c r="E40" s="618" t="s">
        <v>285</v>
      </c>
      <c r="F40" s="6"/>
      <c r="G40" s="7"/>
      <c r="H40" s="171"/>
      <c r="I40" s="7"/>
      <c r="J40" s="171"/>
      <c r="K40" s="6"/>
      <c r="L40" s="7"/>
      <c r="M40" s="37" t="s">
        <v>286</v>
      </c>
      <c r="N40" s="45"/>
      <c r="O40" s="45"/>
    </row>
    <row r="41" spans="1:15">
      <c r="A41" s="12">
        <v>7525</v>
      </c>
      <c r="B41" s="236" t="s">
        <v>179</v>
      </c>
      <c r="C41" s="3"/>
      <c r="D41" s="153" t="s">
        <v>733</v>
      </c>
      <c r="E41" s="619"/>
      <c r="F41" s="6">
        <v>1</v>
      </c>
      <c r="G41" s="7" t="s">
        <v>1372</v>
      </c>
      <c r="H41" s="243" t="s">
        <v>791</v>
      </c>
      <c r="I41" s="328"/>
      <c r="J41" s="384">
        <f>ROUNDUP(I41,0)*F41</f>
        <v>0</v>
      </c>
      <c r="K41" s="383"/>
      <c r="L41" s="332">
        <f>J41*K41</f>
        <v>0</v>
      </c>
      <c r="M41" s="678"/>
      <c r="N41" s="45"/>
      <c r="O41" s="45"/>
    </row>
    <row r="42" spans="1:15">
      <c r="A42" s="12">
        <v>7526</v>
      </c>
      <c r="B42" s="236" t="s">
        <v>288</v>
      </c>
      <c r="C42" s="3"/>
      <c r="D42" s="153" t="s">
        <v>734</v>
      </c>
      <c r="E42" s="619"/>
      <c r="F42" s="6">
        <v>1</v>
      </c>
      <c r="G42" s="7" t="s">
        <v>1372</v>
      </c>
      <c r="H42" s="243" t="s">
        <v>791</v>
      </c>
      <c r="I42" s="328"/>
      <c r="J42" s="384">
        <f>ROUNDUP(I42,0)*F42</f>
        <v>0</v>
      </c>
      <c r="K42" s="383"/>
      <c r="L42" s="332">
        <f>J42*K42</f>
        <v>0</v>
      </c>
      <c r="M42" s="679"/>
      <c r="N42" s="45"/>
      <c r="O42" s="45"/>
    </row>
    <row r="43" spans="1:15">
      <c r="A43" s="12">
        <v>7527</v>
      </c>
      <c r="B43" s="236" t="s">
        <v>289</v>
      </c>
      <c r="C43" s="3"/>
      <c r="D43" s="153" t="s">
        <v>735</v>
      </c>
      <c r="E43" s="619"/>
      <c r="F43" s="6"/>
      <c r="G43" s="7" t="s">
        <v>291</v>
      </c>
      <c r="H43" s="171"/>
      <c r="I43" s="7"/>
      <c r="J43" s="171"/>
      <c r="K43" s="6"/>
      <c r="L43" s="7"/>
      <c r="M43" s="36"/>
      <c r="N43" s="45"/>
      <c r="O43" s="45"/>
    </row>
    <row r="44" spans="1:15">
      <c r="A44" s="12">
        <v>7528</v>
      </c>
      <c r="B44" s="236" t="s">
        <v>736</v>
      </c>
      <c r="C44" s="3"/>
      <c r="D44" s="153" t="s">
        <v>737</v>
      </c>
      <c r="E44" s="619"/>
      <c r="F44" s="6">
        <v>1</v>
      </c>
      <c r="G44" s="7" t="s">
        <v>1372</v>
      </c>
      <c r="H44" s="243" t="s">
        <v>791</v>
      </c>
      <c r="I44" s="26"/>
      <c r="J44" s="384">
        <f>ROUNDUP(I44,0)*F44</f>
        <v>0</v>
      </c>
      <c r="K44" s="383"/>
      <c r="L44" s="332">
        <f>J44*K44</f>
        <v>0</v>
      </c>
      <c r="M44" s="36"/>
      <c r="N44" s="45"/>
      <c r="O44" s="45"/>
    </row>
    <row r="45" spans="1:15">
      <c r="A45" s="12">
        <v>7529</v>
      </c>
      <c r="B45" s="236" t="s">
        <v>292</v>
      </c>
      <c r="C45" s="3"/>
      <c r="D45" s="153" t="s">
        <v>738</v>
      </c>
      <c r="E45" s="619"/>
      <c r="F45" s="6"/>
      <c r="G45" s="7" t="s">
        <v>291</v>
      </c>
      <c r="H45" s="171"/>
      <c r="I45" s="7"/>
      <c r="J45" s="171"/>
      <c r="K45" s="6"/>
      <c r="L45" s="7"/>
      <c r="M45" s="36"/>
      <c r="N45" s="45"/>
      <c r="O45" s="45"/>
    </row>
    <row r="46" spans="1:15">
      <c r="A46" s="12">
        <v>7508</v>
      </c>
      <c r="B46" s="236" t="s">
        <v>294</v>
      </c>
      <c r="C46" s="3"/>
      <c r="D46" s="153" t="s">
        <v>295</v>
      </c>
      <c r="E46" s="619"/>
      <c r="F46" s="6"/>
      <c r="G46" s="7" t="s">
        <v>291</v>
      </c>
      <c r="H46" s="171"/>
      <c r="I46" s="7"/>
      <c r="J46" s="171"/>
      <c r="K46" s="6"/>
      <c r="L46" s="7"/>
      <c r="M46" s="36"/>
      <c r="N46" s="45"/>
      <c r="O46" s="45"/>
    </row>
    <row r="47" spans="1:15">
      <c r="A47" s="12">
        <v>7510</v>
      </c>
      <c r="B47" s="236" t="s">
        <v>299</v>
      </c>
      <c r="C47" s="580" t="s">
        <v>1299</v>
      </c>
      <c r="D47" s="7" t="s">
        <v>300</v>
      </c>
      <c r="E47" s="619"/>
      <c r="F47" s="6">
        <v>1</v>
      </c>
      <c r="G47" s="7" t="s">
        <v>1372</v>
      </c>
      <c r="H47" s="243" t="s">
        <v>791</v>
      </c>
      <c r="I47" s="328"/>
      <c r="J47" s="384">
        <f t="shared" ref="J47:J54" si="2">ROUNDUP(I47,0)*F47</f>
        <v>0</v>
      </c>
      <c r="K47" s="383"/>
      <c r="L47" s="332">
        <f t="shared" ref="L47:L54" si="3">J47*K47</f>
        <v>0</v>
      </c>
      <c r="M47" s="671" t="s">
        <v>301</v>
      </c>
      <c r="N47" s="45"/>
      <c r="O47" s="45"/>
    </row>
    <row r="48" spans="1:15">
      <c r="A48" s="12">
        <v>7511</v>
      </c>
      <c r="B48" s="236" t="s">
        <v>302</v>
      </c>
      <c r="C48" s="581"/>
      <c r="D48" s="7" t="s">
        <v>303</v>
      </c>
      <c r="E48" s="619"/>
      <c r="F48" s="6">
        <v>1</v>
      </c>
      <c r="G48" s="7" t="s">
        <v>1372</v>
      </c>
      <c r="H48" s="243" t="s">
        <v>791</v>
      </c>
      <c r="I48" s="328"/>
      <c r="J48" s="384">
        <f t="shared" si="2"/>
        <v>0</v>
      </c>
      <c r="K48" s="383"/>
      <c r="L48" s="332">
        <f t="shared" si="3"/>
        <v>0</v>
      </c>
      <c r="M48" s="672"/>
      <c r="N48" s="45"/>
      <c r="O48" s="45"/>
    </row>
    <row r="49" spans="1:15" ht="22.5">
      <c r="A49" s="12">
        <v>7514</v>
      </c>
      <c r="B49" s="236" t="s">
        <v>713</v>
      </c>
      <c r="C49" s="3" t="s">
        <v>1299</v>
      </c>
      <c r="D49" s="7" t="s">
        <v>714</v>
      </c>
      <c r="E49" s="619"/>
      <c r="F49" s="6">
        <v>1</v>
      </c>
      <c r="G49" s="7" t="s">
        <v>1372</v>
      </c>
      <c r="H49" s="243" t="s">
        <v>791</v>
      </c>
      <c r="I49" s="328"/>
      <c r="J49" s="384">
        <f t="shared" si="2"/>
        <v>0</v>
      </c>
      <c r="K49" s="383"/>
      <c r="L49" s="332">
        <f t="shared" si="3"/>
        <v>0</v>
      </c>
      <c r="M49" s="37" t="s">
        <v>739</v>
      </c>
      <c r="N49" s="45"/>
      <c r="O49" s="45"/>
    </row>
    <row r="50" spans="1:15">
      <c r="A50" s="12">
        <v>7515</v>
      </c>
      <c r="B50" s="236" t="s">
        <v>715</v>
      </c>
      <c r="C50" s="3"/>
      <c r="D50" s="7" t="s">
        <v>716</v>
      </c>
      <c r="E50" s="619"/>
      <c r="F50" s="6">
        <v>1</v>
      </c>
      <c r="G50" s="7" t="s">
        <v>1372</v>
      </c>
      <c r="H50" s="243" t="s">
        <v>791</v>
      </c>
      <c r="I50" s="328"/>
      <c r="J50" s="384">
        <f t="shared" si="2"/>
        <v>0</v>
      </c>
      <c r="K50" s="383"/>
      <c r="L50" s="332">
        <f t="shared" si="3"/>
        <v>0</v>
      </c>
      <c r="M50" s="36"/>
      <c r="N50" s="45"/>
      <c r="O50" s="45"/>
    </row>
    <row r="51" spans="1:15">
      <c r="A51" s="12">
        <v>7518</v>
      </c>
      <c r="B51" s="236" t="s">
        <v>721</v>
      </c>
      <c r="C51" s="3"/>
      <c r="D51" s="7" t="s">
        <v>722</v>
      </c>
      <c r="E51" s="619"/>
      <c r="F51" s="6">
        <v>1</v>
      </c>
      <c r="G51" s="7" t="s">
        <v>1372</v>
      </c>
      <c r="H51" s="243" t="s">
        <v>791</v>
      </c>
      <c r="I51" s="328"/>
      <c r="J51" s="384">
        <f t="shared" si="2"/>
        <v>0</v>
      </c>
      <c r="K51" s="383"/>
      <c r="L51" s="332">
        <f t="shared" si="3"/>
        <v>0</v>
      </c>
      <c r="M51" s="36"/>
      <c r="N51" s="45"/>
      <c r="O51" s="45"/>
    </row>
    <row r="52" spans="1:15" ht="22.5">
      <c r="A52" s="12">
        <v>7530</v>
      </c>
      <c r="B52" s="236" t="s">
        <v>740</v>
      </c>
      <c r="C52" s="3" t="s">
        <v>1299</v>
      </c>
      <c r="D52" s="7" t="s">
        <v>741</v>
      </c>
      <c r="E52" s="619"/>
      <c r="F52" s="6">
        <v>1</v>
      </c>
      <c r="G52" s="7" t="s">
        <v>1372</v>
      </c>
      <c r="H52" s="243" t="s">
        <v>791</v>
      </c>
      <c r="I52" s="328"/>
      <c r="J52" s="384">
        <f t="shared" si="2"/>
        <v>0</v>
      </c>
      <c r="K52" s="383"/>
      <c r="L52" s="332">
        <f t="shared" si="3"/>
        <v>0</v>
      </c>
      <c r="M52" s="37" t="s">
        <v>742</v>
      </c>
      <c r="N52" s="45"/>
      <c r="O52" s="45"/>
    </row>
    <row r="53" spans="1:15" ht="22.5">
      <c r="A53" s="12">
        <v>7531</v>
      </c>
      <c r="B53" s="236" t="s">
        <v>743</v>
      </c>
      <c r="C53" s="3" t="s">
        <v>1299</v>
      </c>
      <c r="D53" s="7" t="s">
        <v>744</v>
      </c>
      <c r="E53" s="619"/>
      <c r="F53" s="6">
        <v>1</v>
      </c>
      <c r="G53" s="7" t="s">
        <v>1372</v>
      </c>
      <c r="H53" s="243" t="s">
        <v>791</v>
      </c>
      <c r="I53" s="328"/>
      <c r="J53" s="384">
        <f t="shared" si="2"/>
        <v>0</v>
      </c>
      <c r="K53" s="383"/>
      <c r="L53" s="332">
        <f t="shared" si="3"/>
        <v>0</v>
      </c>
      <c r="M53" s="37" t="s">
        <v>742</v>
      </c>
      <c r="N53" s="45"/>
      <c r="O53" s="45"/>
    </row>
    <row r="54" spans="1:15">
      <c r="A54" s="12">
        <v>7519</v>
      </c>
      <c r="B54" s="236" t="s">
        <v>723</v>
      </c>
      <c r="C54" s="3" t="s">
        <v>1299</v>
      </c>
      <c r="D54" s="7" t="s">
        <v>724</v>
      </c>
      <c r="E54" s="620"/>
      <c r="F54" s="6">
        <v>1</v>
      </c>
      <c r="G54" s="7" t="s">
        <v>1372</v>
      </c>
      <c r="H54" s="243" t="s">
        <v>791</v>
      </c>
      <c r="I54" s="328"/>
      <c r="J54" s="384">
        <f t="shared" si="2"/>
        <v>0</v>
      </c>
      <c r="K54" s="383"/>
      <c r="L54" s="332">
        <f t="shared" si="3"/>
        <v>0</v>
      </c>
      <c r="M54" s="36" t="s">
        <v>725</v>
      </c>
      <c r="N54" s="45"/>
      <c r="O54" s="45"/>
    </row>
    <row r="55" spans="1:15">
      <c r="A55" s="12"/>
      <c r="B55" s="149" t="s">
        <v>745</v>
      </c>
      <c r="C55" s="386"/>
      <c r="D55" s="386"/>
      <c r="E55" s="386"/>
      <c r="F55" s="386"/>
      <c r="G55" s="386"/>
      <c r="H55" s="386"/>
      <c r="I55" s="386"/>
      <c r="J55" s="386"/>
      <c r="K55" s="386"/>
      <c r="L55" s="387"/>
      <c r="M55" s="36"/>
      <c r="N55" s="45"/>
      <c r="O55" s="45"/>
    </row>
    <row r="56" spans="1:15">
      <c r="A56" s="12"/>
      <c r="B56" s="237" t="s">
        <v>746</v>
      </c>
      <c r="C56" s="3" t="s">
        <v>1299</v>
      </c>
      <c r="D56" s="7" t="s">
        <v>747</v>
      </c>
      <c r="E56" s="673" t="s">
        <v>1371</v>
      </c>
      <c r="F56" s="6">
        <v>1</v>
      </c>
      <c r="G56" s="7" t="s">
        <v>1372</v>
      </c>
      <c r="H56" s="243" t="s">
        <v>791</v>
      </c>
      <c r="I56" s="328"/>
      <c r="J56" s="384">
        <f>ROUNDUP(I56,0)*F56</f>
        <v>0</v>
      </c>
      <c r="K56" s="383"/>
      <c r="L56" s="332">
        <f>J56*K56</f>
        <v>0</v>
      </c>
      <c r="M56" s="36" t="s">
        <v>748</v>
      </c>
      <c r="N56" s="45"/>
      <c r="O56" s="45"/>
    </row>
    <row r="57" spans="1:15">
      <c r="A57" s="12">
        <v>3503</v>
      </c>
      <c r="B57" s="236" t="s">
        <v>749</v>
      </c>
      <c r="C57" s="3"/>
      <c r="D57" s="7" t="s">
        <v>1008</v>
      </c>
      <c r="E57" s="674"/>
      <c r="F57" s="6">
        <v>1</v>
      </c>
      <c r="G57" s="7" t="s">
        <v>1372</v>
      </c>
      <c r="H57" s="243" t="s">
        <v>791</v>
      </c>
      <c r="I57" s="328"/>
      <c r="J57" s="384">
        <f>ROUNDUP(I57,0)*F57</f>
        <v>0</v>
      </c>
      <c r="K57" s="383"/>
      <c r="L57" s="332">
        <f>J57*K57</f>
        <v>0</v>
      </c>
      <c r="M57" s="36"/>
      <c r="N57" s="45"/>
      <c r="O57" s="45"/>
    </row>
    <row r="58" spans="1:15">
      <c r="A58" s="12">
        <v>3504</v>
      </c>
      <c r="B58" s="236" t="s">
        <v>343</v>
      </c>
      <c r="C58" s="3"/>
      <c r="D58" s="7" t="s">
        <v>344</v>
      </c>
      <c r="E58" s="675"/>
      <c r="F58" s="6">
        <v>1</v>
      </c>
      <c r="G58" s="7" t="s">
        <v>1372</v>
      </c>
      <c r="H58" s="243" t="s">
        <v>791</v>
      </c>
      <c r="I58" s="328"/>
      <c r="J58" s="384">
        <f>ROUNDUP(I58,0)*F58</f>
        <v>0</v>
      </c>
      <c r="K58" s="383"/>
      <c r="L58" s="332">
        <f>J58*K58</f>
        <v>0</v>
      </c>
      <c r="M58" s="36"/>
      <c r="N58" s="45"/>
      <c r="O58" s="45"/>
    </row>
    <row r="59" spans="1:15">
      <c r="A59" s="12"/>
      <c r="B59" s="149" t="s">
        <v>345</v>
      </c>
      <c r="C59" s="386"/>
      <c r="D59" s="386"/>
      <c r="E59" s="386"/>
      <c r="F59" s="386"/>
      <c r="G59" s="386"/>
      <c r="H59" s="386"/>
      <c r="I59" s="386"/>
      <c r="J59" s="386"/>
      <c r="K59" s="386"/>
      <c r="L59" s="387"/>
      <c r="M59" s="36"/>
    </row>
    <row r="60" spans="1:15" ht="22.5">
      <c r="A60" s="12">
        <v>7532</v>
      </c>
      <c r="B60" s="237" t="s">
        <v>346</v>
      </c>
      <c r="C60" s="580" t="s">
        <v>1299</v>
      </c>
      <c r="D60" s="7"/>
      <c r="E60" s="673" t="s">
        <v>1371</v>
      </c>
      <c r="F60" s="676" t="s">
        <v>1300</v>
      </c>
      <c r="G60" s="665" t="s">
        <v>347</v>
      </c>
      <c r="H60" s="5" t="s">
        <v>336</v>
      </c>
      <c r="I60" s="422"/>
      <c r="J60" s="414">
        <f>IF(H60="m2",ROUNDUP(I60/G60,0)*F60,IF(H60="Jornada",I60*F60,IF(AND(H60="Jornada/400m2",I60=""),0,"¿UNIDADES?")))</f>
        <v>0</v>
      </c>
      <c r="K60" s="413"/>
      <c r="L60" s="416">
        <f>J60*K60</f>
        <v>0</v>
      </c>
      <c r="M60" s="671" t="s">
        <v>1377</v>
      </c>
    </row>
    <row r="61" spans="1:15" ht="22.5">
      <c r="A61" s="12">
        <v>7533</v>
      </c>
      <c r="B61" s="237" t="s">
        <v>348</v>
      </c>
      <c r="C61" s="581"/>
      <c r="D61" s="7"/>
      <c r="E61" s="675"/>
      <c r="F61" s="677"/>
      <c r="G61" s="666"/>
      <c r="H61" s="5" t="s">
        <v>336</v>
      </c>
      <c r="I61" s="422"/>
      <c r="J61" s="414">
        <f>IF(H61="m2",ROUNDUP(I61/G61,0)*F61,IF(H61="Jornada",I61*F61,IF(AND(H61="Jornada/400m2",I61=""),0,"¿UNIDADES?")))</f>
        <v>0</v>
      </c>
      <c r="K61" s="413"/>
      <c r="L61" s="416">
        <f>J61*K61</f>
        <v>0</v>
      </c>
      <c r="M61" s="672"/>
    </row>
    <row r="62" spans="1:15" ht="22.5">
      <c r="A62" s="12">
        <v>7534</v>
      </c>
      <c r="B62" s="237" t="s">
        <v>349</v>
      </c>
      <c r="C62" s="3" t="s">
        <v>1299</v>
      </c>
      <c r="D62" s="7"/>
      <c r="E62" s="5" t="s">
        <v>1371</v>
      </c>
      <c r="F62" s="6">
        <v>1</v>
      </c>
      <c r="G62" s="7" t="s">
        <v>350</v>
      </c>
      <c r="H62" s="171" t="s">
        <v>338</v>
      </c>
      <c r="I62" s="328"/>
      <c r="J62" s="417">
        <f>ROUNDUP(I62,0)*F62</f>
        <v>0</v>
      </c>
      <c r="K62" s="418"/>
      <c r="L62" s="416">
        <f>J62*K62</f>
        <v>0</v>
      </c>
      <c r="M62" s="37" t="s">
        <v>1377</v>
      </c>
    </row>
    <row r="63" spans="1:15" ht="23.25" thickBot="1">
      <c r="A63" s="292">
        <v>7535</v>
      </c>
      <c r="B63" s="238" t="s">
        <v>351</v>
      </c>
      <c r="C63" s="28" t="s">
        <v>1299</v>
      </c>
      <c r="D63" s="32"/>
      <c r="E63" s="30" t="s">
        <v>1371</v>
      </c>
      <c r="F63" s="31">
        <v>1</v>
      </c>
      <c r="G63" s="32" t="s">
        <v>352</v>
      </c>
      <c r="H63" s="412" t="s">
        <v>337</v>
      </c>
      <c r="I63" s="32"/>
      <c r="J63" s="419">
        <f>ROUNDUP(I63,0)*F63</f>
        <v>0</v>
      </c>
      <c r="K63" s="420"/>
      <c r="L63" s="421">
        <f>J63*K63</f>
        <v>0</v>
      </c>
      <c r="M63" s="218" t="s">
        <v>1377</v>
      </c>
    </row>
    <row r="64" spans="1:15" ht="16.5" thickTop="1" thickBot="1">
      <c r="A64" s="522"/>
      <c r="B64" s="522"/>
      <c r="C64" s="522"/>
      <c r="D64" s="523"/>
      <c r="E64" s="522"/>
      <c r="F64" s="522"/>
      <c r="G64" s="522"/>
      <c r="H64" s="522"/>
      <c r="I64" s="522"/>
      <c r="J64" s="522"/>
      <c r="K64" s="522"/>
      <c r="L64" s="522"/>
    </row>
    <row r="65" spans="1:12" ht="15.75" thickBot="1">
      <c r="A65" s="525"/>
      <c r="B65" s="525"/>
      <c r="C65" s="525"/>
      <c r="D65" s="526"/>
      <c r="E65" s="525"/>
      <c r="F65" s="525"/>
      <c r="G65" s="525"/>
      <c r="H65" s="525"/>
      <c r="I65" s="525"/>
      <c r="J65" s="597" t="s">
        <v>340</v>
      </c>
      <c r="K65" s="598"/>
      <c r="L65" s="423">
        <f>SUM(L5:L63)</f>
        <v>0</v>
      </c>
    </row>
    <row r="66" spans="1:12">
      <c r="A66" s="525"/>
      <c r="B66" s="525"/>
      <c r="C66" s="525"/>
      <c r="D66" s="526"/>
      <c r="E66" s="525"/>
      <c r="F66" s="525"/>
      <c r="G66" s="525"/>
      <c r="H66" s="525"/>
      <c r="I66" s="525"/>
      <c r="J66" s="525"/>
      <c r="K66" s="525"/>
      <c r="L66" s="525"/>
    </row>
    <row r="67" spans="1:12">
      <c r="A67" s="525"/>
      <c r="B67" s="525"/>
      <c r="C67" s="525"/>
      <c r="D67" s="526"/>
      <c r="E67" s="525"/>
      <c r="F67" s="525"/>
      <c r="G67" s="525"/>
      <c r="H67" s="525"/>
      <c r="I67" s="525"/>
      <c r="J67" s="525"/>
      <c r="K67" s="525"/>
      <c r="L67" s="525"/>
    </row>
    <row r="68" spans="1:12">
      <c r="A68" s="525"/>
      <c r="B68" s="525"/>
      <c r="C68" s="525"/>
      <c r="D68" s="526"/>
      <c r="E68" s="525"/>
      <c r="F68" s="525"/>
      <c r="G68" s="525"/>
      <c r="H68" s="525"/>
      <c r="I68" s="525"/>
      <c r="J68" s="525"/>
      <c r="K68" s="525"/>
      <c r="L68" s="525"/>
    </row>
    <row r="69" spans="1:12">
      <c r="A69" s="525"/>
      <c r="B69" s="525"/>
      <c r="C69" s="525"/>
      <c r="D69" s="526"/>
      <c r="E69" s="525"/>
      <c r="F69" s="525"/>
      <c r="G69" s="525"/>
      <c r="H69" s="525"/>
      <c r="I69" s="525"/>
      <c r="J69" s="525"/>
      <c r="K69" s="525"/>
      <c r="L69" s="525"/>
    </row>
    <row r="70" spans="1:12">
      <c r="A70" s="525"/>
      <c r="B70" s="525"/>
      <c r="C70" s="525"/>
      <c r="D70" s="526"/>
      <c r="E70" s="525"/>
      <c r="F70" s="525"/>
      <c r="G70" s="525"/>
      <c r="H70" s="525"/>
      <c r="I70" s="525"/>
      <c r="J70" s="525"/>
      <c r="K70" s="525"/>
      <c r="L70" s="525"/>
    </row>
    <row r="71" spans="1:12">
      <c r="A71" s="525"/>
      <c r="B71" s="525"/>
      <c r="C71" s="525"/>
      <c r="D71" s="526"/>
      <c r="E71" s="525"/>
      <c r="F71" s="525"/>
      <c r="G71" s="525"/>
      <c r="H71" s="525"/>
      <c r="I71" s="525"/>
      <c r="J71" s="525"/>
      <c r="K71" s="525"/>
      <c r="L71" s="525"/>
    </row>
    <row r="72" spans="1:12">
      <c r="A72" s="525"/>
      <c r="B72" s="525"/>
      <c r="C72" s="525"/>
      <c r="D72" s="526"/>
      <c r="E72" s="525"/>
      <c r="F72" s="525"/>
      <c r="G72" s="525"/>
      <c r="H72" s="525"/>
      <c r="I72" s="525"/>
      <c r="J72" s="525"/>
      <c r="K72" s="525"/>
      <c r="L72" s="525"/>
    </row>
    <row r="73" spans="1:12">
      <c r="A73" s="525"/>
      <c r="B73" s="525"/>
      <c r="C73" s="525"/>
      <c r="D73" s="526"/>
      <c r="E73" s="525"/>
      <c r="F73" s="525"/>
      <c r="G73" s="525"/>
      <c r="H73" s="525"/>
      <c r="I73" s="525"/>
      <c r="J73" s="525"/>
      <c r="K73" s="525"/>
      <c r="L73" s="525"/>
    </row>
    <row r="74" spans="1:12">
      <c r="A74" s="525"/>
      <c r="B74" s="525"/>
      <c r="C74" s="525"/>
      <c r="D74" s="526"/>
      <c r="E74" s="525"/>
      <c r="F74" s="525"/>
      <c r="G74" s="525"/>
      <c r="H74" s="525"/>
      <c r="I74" s="525"/>
      <c r="J74" s="525"/>
      <c r="K74" s="525"/>
      <c r="L74" s="525"/>
    </row>
    <row r="75" spans="1:12">
      <c r="A75" s="525"/>
      <c r="B75" s="525"/>
      <c r="C75" s="525"/>
      <c r="D75" s="526"/>
      <c r="E75" s="525"/>
      <c r="F75" s="525"/>
      <c r="G75" s="525"/>
      <c r="H75" s="525"/>
      <c r="I75" s="525"/>
      <c r="J75" s="525"/>
      <c r="K75" s="525"/>
      <c r="L75" s="525"/>
    </row>
    <row r="76" spans="1:12">
      <c r="A76" s="525"/>
      <c r="B76" s="525"/>
      <c r="C76" s="525"/>
      <c r="D76" s="526"/>
      <c r="E76" s="525"/>
      <c r="F76" s="525"/>
      <c r="G76" s="525"/>
      <c r="H76" s="525"/>
      <c r="I76" s="525"/>
      <c r="J76" s="525"/>
      <c r="K76" s="525"/>
      <c r="L76" s="525"/>
    </row>
    <row r="77" spans="1:12">
      <c r="A77" s="525"/>
      <c r="B77" s="525"/>
      <c r="C77" s="525"/>
      <c r="D77" s="526"/>
      <c r="E77" s="525"/>
      <c r="F77" s="525"/>
      <c r="G77" s="525"/>
      <c r="H77" s="525"/>
      <c r="I77" s="525"/>
      <c r="J77" s="525"/>
      <c r="K77" s="525"/>
      <c r="L77" s="525"/>
    </row>
    <row r="78" spans="1:12">
      <c r="A78" s="525"/>
      <c r="B78" s="525"/>
      <c r="C78" s="525"/>
      <c r="D78" s="526"/>
      <c r="E78" s="525"/>
      <c r="F78" s="525"/>
      <c r="G78" s="525"/>
      <c r="H78" s="525"/>
      <c r="I78" s="525"/>
      <c r="J78" s="525"/>
      <c r="K78" s="525"/>
      <c r="L78" s="525"/>
    </row>
    <row r="79" spans="1:12">
      <c r="A79" s="525"/>
      <c r="B79" s="525"/>
      <c r="C79" s="525"/>
      <c r="D79" s="526"/>
      <c r="E79" s="525"/>
      <c r="F79" s="525"/>
      <c r="G79" s="525"/>
      <c r="H79" s="525"/>
      <c r="I79" s="525"/>
      <c r="J79" s="525"/>
      <c r="K79" s="525"/>
      <c r="L79" s="525"/>
    </row>
    <row r="80" spans="1:12">
      <c r="A80" s="525"/>
      <c r="B80" s="525"/>
      <c r="C80" s="525"/>
      <c r="D80" s="526"/>
      <c r="E80" s="525"/>
      <c r="F80" s="525"/>
      <c r="G80" s="525"/>
      <c r="H80" s="525"/>
      <c r="I80" s="525"/>
      <c r="J80" s="525"/>
      <c r="K80" s="525"/>
      <c r="L80" s="525"/>
    </row>
    <row r="81" spans="1:12">
      <c r="A81" s="525"/>
      <c r="B81" s="525"/>
      <c r="C81" s="525"/>
      <c r="D81" s="526"/>
      <c r="E81" s="525"/>
      <c r="F81" s="525"/>
      <c r="G81" s="525"/>
      <c r="H81" s="525"/>
      <c r="I81" s="525"/>
      <c r="J81" s="525"/>
      <c r="K81" s="525"/>
      <c r="L81" s="525"/>
    </row>
    <row r="82" spans="1:12">
      <c r="A82" s="525"/>
      <c r="B82" s="525"/>
      <c r="C82" s="525"/>
      <c r="D82" s="526"/>
      <c r="E82" s="525"/>
      <c r="F82" s="525"/>
      <c r="G82" s="525"/>
      <c r="H82" s="525"/>
      <c r="I82" s="525"/>
      <c r="J82" s="525"/>
      <c r="K82" s="525"/>
      <c r="L82" s="525"/>
    </row>
    <row r="83" spans="1:12">
      <c r="A83" s="525"/>
      <c r="B83" s="525"/>
      <c r="C83" s="525"/>
      <c r="D83" s="526"/>
      <c r="E83" s="525"/>
      <c r="F83" s="525"/>
      <c r="G83" s="525"/>
      <c r="H83" s="525"/>
      <c r="I83" s="525"/>
      <c r="J83" s="525"/>
      <c r="K83" s="525"/>
      <c r="L83" s="525"/>
    </row>
    <row r="84" spans="1:12">
      <c r="A84" s="525"/>
      <c r="B84" s="525"/>
      <c r="C84" s="525"/>
      <c r="D84" s="526"/>
      <c r="E84" s="525"/>
      <c r="F84" s="525"/>
      <c r="G84" s="525"/>
      <c r="H84" s="525"/>
      <c r="I84" s="525"/>
      <c r="J84" s="525"/>
      <c r="K84" s="525"/>
      <c r="L84" s="525"/>
    </row>
    <row r="85" spans="1:12">
      <c r="A85" s="525"/>
      <c r="B85" s="525"/>
      <c r="C85" s="525"/>
      <c r="D85" s="526"/>
      <c r="E85" s="525"/>
      <c r="F85" s="525"/>
      <c r="G85" s="525"/>
      <c r="H85" s="525"/>
      <c r="I85" s="525"/>
      <c r="J85" s="525"/>
      <c r="K85" s="525"/>
      <c r="L85" s="525"/>
    </row>
    <row r="86" spans="1:12">
      <c r="A86" s="525"/>
      <c r="B86" s="525"/>
      <c r="C86" s="525"/>
      <c r="D86" s="526"/>
      <c r="E86" s="525"/>
      <c r="F86" s="525"/>
      <c r="G86" s="525"/>
      <c r="H86" s="525"/>
      <c r="I86" s="525"/>
      <c r="J86" s="525"/>
      <c r="K86" s="525"/>
      <c r="L86" s="525"/>
    </row>
    <row r="87" spans="1:12">
      <c r="A87" s="525"/>
      <c r="B87" s="525"/>
      <c r="C87" s="525"/>
      <c r="D87" s="526"/>
      <c r="E87" s="525"/>
      <c r="F87" s="525"/>
      <c r="G87" s="525"/>
      <c r="H87" s="525"/>
      <c r="I87" s="525"/>
      <c r="J87" s="525"/>
      <c r="K87" s="525"/>
      <c r="L87" s="525"/>
    </row>
    <row r="88" spans="1:12">
      <c r="A88" s="525"/>
      <c r="B88" s="525"/>
      <c r="C88" s="525"/>
      <c r="D88" s="526"/>
      <c r="E88" s="525"/>
      <c r="F88" s="525"/>
      <c r="G88" s="525"/>
      <c r="H88" s="525"/>
      <c r="I88" s="525"/>
      <c r="J88" s="525"/>
      <c r="K88" s="525"/>
      <c r="L88" s="525"/>
    </row>
    <row r="89" spans="1:12">
      <c r="A89" s="525"/>
      <c r="B89" s="525"/>
      <c r="C89" s="525"/>
      <c r="D89" s="526"/>
      <c r="E89" s="525"/>
      <c r="F89" s="525"/>
      <c r="G89" s="525"/>
      <c r="H89" s="525"/>
      <c r="I89" s="525"/>
      <c r="J89" s="525"/>
      <c r="K89" s="525"/>
      <c r="L89" s="525"/>
    </row>
    <row r="90" spans="1:12">
      <c r="A90" s="525"/>
      <c r="B90" s="525"/>
      <c r="C90" s="525"/>
      <c r="D90" s="526"/>
      <c r="E90" s="525"/>
      <c r="F90" s="525"/>
      <c r="G90" s="525"/>
      <c r="H90" s="525"/>
      <c r="I90" s="525"/>
      <c r="J90" s="525"/>
      <c r="K90" s="525"/>
      <c r="L90" s="525"/>
    </row>
    <row r="91" spans="1:12">
      <c r="A91" s="525"/>
      <c r="B91" s="525"/>
      <c r="C91" s="525"/>
      <c r="D91" s="526"/>
      <c r="E91" s="525"/>
      <c r="F91" s="525"/>
      <c r="G91" s="525"/>
      <c r="H91" s="525"/>
      <c r="I91" s="525"/>
      <c r="J91" s="525"/>
      <c r="K91" s="525"/>
      <c r="L91" s="525"/>
    </row>
    <row r="92" spans="1:12">
      <c r="A92" s="525"/>
      <c r="B92" s="525"/>
      <c r="C92" s="525"/>
      <c r="D92" s="526"/>
      <c r="E92" s="525"/>
      <c r="F92" s="525"/>
      <c r="G92" s="525"/>
      <c r="H92" s="525"/>
      <c r="I92" s="525"/>
      <c r="J92" s="525"/>
      <c r="K92" s="525"/>
      <c r="L92" s="525"/>
    </row>
    <row r="93" spans="1:12">
      <c r="A93" s="525"/>
      <c r="B93" s="525"/>
      <c r="C93" s="525"/>
      <c r="D93" s="526"/>
      <c r="E93" s="525"/>
      <c r="F93" s="525"/>
      <c r="G93" s="525"/>
      <c r="H93" s="525"/>
      <c r="I93" s="525"/>
      <c r="J93" s="525"/>
      <c r="K93" s="525"/>
      <c r="L93" s="525"/>
    </row>
    <row r="94" spans="1:12">
      <c r="A94" s="525"/>
      <c r="B94" s="525"/>
      <c r="C94" s="525"/>
      <c r="D94" s="526"/>
      <c r="E94" s="525"/>
      <c r="F94" s="525"/>
      <c r="G94" s="525"/>
      <c r="H94" s="525"/>
      <c r="I94" s="525"/>
      <c r="J94" s="525"/>
      <c r="K94" s="525"/>
      <c r="L94" s="525"/>
    </row>
    <row r="95" spans="1:12">
      <c r="A95" s="525"/>
      <c r="B95" s="525"/>
      <c r="C95" s="525"/>
      <c r="D95" s="526"/>
      <c r="E95" s="525"/>
      <c r="F95" s="525"/>
      <c r="G95" s="525"/>
      <c r="H95" s="525"/>
      <c r="I95" s="525"/>
      <c r="J95" s="525"/>
      <c r="K95" s="525"/>
      <c r="L95" s="525"/>
    </row>
    <row r="96" spans="1:12">
      <c r="A96" s="525"/>
      <c r="B96" s="525"/>
      <c r="C96" s="525"/>
      <c r="D96" s="526"/>
      <c r="E96" s="525"/>
      <c r="F96" s="525"/>
      <c r="G96" s="525"/>
      <c r="H96" s="525"/>
      <c r="I96" s="525"/>
      <c r="J96" s="525"/>
      <c r="K96" s="525"/>
      <c r="L96" s="525"/>
    </row>
    <row r="97" spans="1:12">
      <c r="A97" s="525"/>
      <c r="B97" s="525"/>
      <c r="C97" s="525"/>
      <c r="D97" s="526"/>
      <c r="E97" s="525"/>
      <c r="F97" s="525"/>
      <c r="G97" s="525"/>
      <c r="H97" s="525"/>
      <c r="I97" s="525"/>
      <c r="J97" s="525"/>
      <c r="K97" s="525"/>
      <c r="L97" s="525"/>
    </row>
    <row r="98" spans="1:12">
      <c r="A98" s="525"/>
      <c r="B98" s="525"/>
      <c r="C98" s="525"/>
      <c r="D98" s="526"/>
      <c r="E98" s="525"/>
      <c r="F98" s="525"/>
      <c r="G98" s="525"/>
      <c r="H98" s="525"/>
      <c r="I98" s="525"/>
      <c r="J98" s="525"/>
      <c r="K98" s="525"/>
      <c r="L98" s="525"/>
    </row>
    <row r="99" spans="1:12">
      <c r="A99" s="525"/>
      <c r="B99" s="525"/>
      <c r="C99" s="525"/>
      <c r="D99" s="526"/>
      <c r="E99" s="525"/>
      <c r="F99" s="525"/>
      <c r="G99" s="525"/>
      <c r="H99" s="525"/>
      <c r="I99" s="525"/>
      <c r="J99" s="525"/>
      <c r="K99" s="525"/>
      <c r="L99" s="525"/>
    </row>
    <row r="100" spans="1:12">
      <c r="A100" s="525"/>
      <c r="B100" s="525"/>
      <c r="C100" s="525"/>
      <c r="D100" s="526"/>
      <c r="E100" s="525"/>
      <c r="F100" s="525"/>
      <c r="G100" s="525"/>
      <c r="H100" s="525"/>
      <c r="I100" s="525"/>
      <c r="J100" s="525"/>
      <c r="K100" s="525"/>
      <c r="L100" s="525"/>
    </row>
    <row r="101" spans="1:12">
      <c r="A101" s="525"/>
      <c r="B101" s="525"/>
      <c r="C101" s="525"/>
      <c r="D101" s="526"/>
      <c r="E101" s="525"/>
      <c r="F101" s="525"/>
      <c r="G101" s="525"/>
      <c r="H101" s="525"/>
      <c r="I101" s="525"/>
      <c r="J101" s="525"/>
      <c r="K101" s="525"/>
      <c r="L101" s="525"/>
    </row>
    <row r="102" spans="1:12">
      <c r="A102" s="525"/>
      <c r="B102" s="525"/>
      <c r="C102" s="525"/>
      <c r="D102" s="526"/>
      <c r="E102" s="525"/>
      <c r="F102" s="525"/>
      <c r="G102" s="525"/>
      <c r="H102" s="525"/>
      <c r="I102" s="525"/>
      <c r="J102" s="525"/>
      <c r="K102" s="525"/>
      <c r="L102" s="525"/>
    </row>
    <row r="103" spans="1:12">
      <c r="A103" s="525"/>
      <c r="B103" s="525"/>
      <c r="C103" s="525"/>
      <c r="D103" s="526"/>
      <c r="E103" s="525"/>
      <c r="F103" s="525"/>
      <c r="G103" s="525"/>
      <c r="H103" s="525"/>
      <c r="I103" s="525"/>
      <c r="J103" s="525"/>
      <c r="K103" s="525"/>
      <c r="L103" s="525"/>
    </row>
    <row r="104" spans="1:12">
      <c r="A104" s="525"/>
      <c r="B104" s="525"/>
      <c r="C104" s="525"/>
      <c r="D104" s="526"/>
      <c r="E104" s="525"/>
      <c r="F104" s="525"/>
      <c r="G104" s="525"/>
      <c r="H104" s="525"/>
      <c r="I104" s="525"/>
      <c r="J104" s="525"/>
      <c r="K104" s="525"/>
      <c r="L104" s="525"/>
    </row>
    <row r="105" spans="1:12">
      <c r="A105" s="525"/>
      <c r="B105" s="525"/>
      <c r="C105" s="525"/>
      <c r="D105" s="526"/>
      <c r="E105" s="525"/>
      <c r="F105" s="525"/>
      <c r="G105" s="525"/>
      <c r="H105" s="525"/>
      <c r="I105" s="525"/>
      <c r="J105" s="525"/>
      <c r="K105" s="525"/>
      <c r="L105" s="525"/>
    </row>
    <row r="106" spans="1:12">
      <c r="A106" s="525"/>
      <c r="B106" s="525"/>
      <c r="C106" s="525"/>
      <c r="D106" s="526"/>
      <c r="E106" s="525"/>
      <c r="F106" s="525"/>
      <c r="G106" s="525"/>
      <c r="H106" s="525"/>
      <c r="I106" s="525"/>
      <c r="J106" s="525"/>
      <c r="K106" s="525"/>
      <c r="L106" s="525"/>
    </row>
    <row r="107" spans="1:12">
      <c r="A107" s="525"/>
      <c r="B107" s="525"/>
      <c r="C107" s="525"/>
      <c r="D107" s="526"/>
      <c r="E107" s="525"/>
      <c r="F107" s="525"/>
      <c r="G107" s="525"/>
      <c r="H107" s="525"/>
      <c r="I107" s="525"/>
      <c r="J107" s="525"/>
      <c r="K107" s="525"/>
      <c r="L107" s="525"/>
    </row>
    <row r="108" spans="1:12">
      <c r="A108" s="525"/>
      <c r="B108" s="525"/>
      <c r="C108" s="525"/>
      <c r="D108" s="526"/>
      <c r="E108" s="525"/>
      <c r="F108" s="525"/>
      <c r="G108" s="525"/>
      <c r="H108" s="525"/>
      <c r="I108" s="525"/>
      <c r="J108" s="525"/>
      <c r="K108" s="525"/>
      <c r="L108" s="525"/>
    </row>
    <row r="109" spans="1:12">
      <c r="A109" s="525"/>
      <c r="B109" s="525"/>
      <c r="C109" s="525"/>
      <c r="D109" s="526"/>
      <c r="E109" s="525"/>
      <c r="F109" s="525"/>
      <c r="G109" s="525"/>
      <c r="H109" s="525"/>
      <c r="I109" s="525"/>
      <c r="J109" s="525"/>
      <c r="K109" s="525"/>
      <c r="L109" s="525"/>
    </row>
    <row r="110" spans="1:12">
      <c r="A110" s="525"/>
      <c r="B110" s="525"/>
      <c r="C110" s="525"/>
      <c r="D110" s="526"/>
      <c r="E110" s="525"/>
      <c r="F110" s="525"/>
      <c r="G110" s="525"/>
      <c r="H110" s="525"/>
      <c r="I110" s="525"/>
      <c r="J110" s="525"/>
      <c r="K110" s="525"/>
      <c r="L110" s="525"/>
    </row>
    <row r="111" spans="1:12">
      <c r="A111" s="525"/>
      <c r="B111" s="525"/>
      <c r="C111" s="525"/>
      <c r="D111" s="526"/>
      <c r="E111" s="525"/>
      <c r="F111" s="525"/>
      <c r="G111" s="525"/>
      <c r="H111" s="525"/>
      <c r="I111" s="525"/>
      <c r="J111" s="525"/>
      <c r="K111" s="525"/>
      <c r="L111" s="525"/>
    </row>
    <row r="112" spans="1:12">
      <c r="A112" s="525"/>
      <c r="B112" s="525"/>
      <c r="C112" s="525"/>
      <c r="D112" s="526"/>
      <c r="E112" s="525"/>
      <c r="F112" s="525"/>
      <c r="G112" s="525"/>
      <c r="H112" s="525"/>
      <c r="I112" s="525"/>
      <c r="J112" s="525"/>
      <c r="K112" s="525"/>
      <c r="L112" s="525"/>
    </row>
    <row r="113" spans="1:12">
      <c r="A113" s="525"/>
      <c r="B113" s="525"/>
      <c r="C113" s="525"/>
      <c r="D113" s="526"/>
      <c r="E113" s="525"/>
      <c r="F113" s="525"/>
      <c r="G113" s="525"/>
      <c r="H113" s="525"/>
      <c r="I113" s="525"/>
      <c r="J113" s="525"/>
      <c r="K113" s="525"/>
      <c r="L113" s="525"/>
    </row>
    <row r="114" spans="1:12">
      <c r="A114" s="525"/>
      <c r="B114" s="525"/>
      <c r="C114" s="525"/>
      <c r="D114" s="526"/>
      <c r="E114" s="525"/>
      <c r="F114" s="525"/>
      <c r="G114" s="525"/>
      <c r="H114" s="525"/>
      <c r="I114" s="525"/>
      <c r="J114" s="525"/>
      <c r="K114" s="525"/>
      <c r="L114" s="525"/>
    </row>
    <row r="115" spans="1:12">
      <c r="A115" s="525"/>
      <c r="B115" s="525"/>
      <c r="C115" s="525"/>
      <c r="D115" s="526"/>
      <c r="E115" s="525"/>
      <c r="F115" s="525"/>
      <c r="G115" s="525"/>
      <c r="H115" s="525"/>
      <c r="I115" s="525"/>
      <c r="J115" s="525"/>
      <c r="K115" s="525"/>
      <c r="L115" s="525"/>
    </row>
    <row r="116" spans="1:12">
      <c r="A116" s="525"/>
      <c r="B116" s="525"/>
      <c r="C116" s="525"/>
      <c r="D116" s="526"/>
      <c r="E116" s="525"/>
      <c r="F116" s="525"/>
      <c r="G116" s="525"/>
      <c r="H116" s="525"/>
      <c r="I116" s="525"/>
      <c r="J116" s="525"/>
      <c r="K116" s="525"/>
      <c r="L116" s="525"/>
    </row>
    <row r="117" spans="1:12">
      <c r="A117" s="525"/>
      <c r="B117" s="525"/>
      <c r="C117" s="525"/>
      <c r="D117" s="526"/>
      <c r="E117" s="525"/>
      <c r="F117" s="525"/>
      <c r="G117" s="525"/>
      <c r="H117" s="525"/>
      <c r="I117" s="525"/>
      <c r="J117" s="525"/>
      <c r="K117" s="525"/>
      <c r="L117" s="525"/>
    </row>
    <row r="118" spans="1:12">
      <c r="A118" s="525"/>
      <c r="B118" s="525"/>
      <c r="C118" s="525"/>
      <c r="D118" s="526"/>
      <c r="E118" s="525"/>
      <c r="F118" s="525"/>
      <c r="G118" s="525"/>
      <c r="H118" s="525"/>
      <c r="I118" s="525"/>
      <c r="J118" s="525"/>
      <c r="K118" s="525"/>
      <c r="L118" s="525"/>
    </row>
    <row r="119" spans="1:12">
      <c r="A119" s="525"/>
      <c r="B119" s="525"/>
      <c r="C119" s="525"/>
      <c r="D119" s="526"/>
      <c r="E119" s="525"/>
      <c r="F119" s="525"/>
      <c r="G119" s="525"/>
      <c r="H119" s="525"/>
      <c r="I119" s="525"/>
      <c r="J119" s="525"/>
      <c r="K119" s="525"/>
      <c r="L119" s="525"/>
    </row>
    <row r="120" spans="1:12">
      <c r="A120" s="525"/>
      <c r="B120" s="525"/>
      <c r="C120" s="525"/>
      <c r="D120" s="526"/>
      <c r="E120" s="525"/>
      <c r="F120" s="525"/>
      <c r="G120" s="525"/>
      <c r="H120" s="525"/>
      <c r="I120" s="525"/>
      <c r="J120" s="525"/>
      <c r="K120" s="525"/>
      <c r="L120" s="525"/>
    </row>
    <row r="121" spans="1:12">
      <c r="A121" s="525"/>
      <c r="B121" s="525"/>
      <c r="C121" s="525"/>
      <c r="D121" s="526"/>
      <c r="E121" s="525"/>
      <c r="F121" s="525"/>
      <c r="G121" s="525"/>
      <c r="H121" s="525"/>
      <c r="I121" s="525"/>
      <c r="J121" s="525"/>
      <c r="K121" s="525"/>
      <c r="L121" s="525"/>
    </row>
    <row r="122" spans="1:12">
      <c r="A122" s="525"/>
      <c r="B122" s="525"/>
      <c r="C122" s="525"/>
      <c r="D122" s="526"/>
      <c r="E122" s="525"/>
      <c r="F122" s="525"/>
      <c r="G122" s="525"/>
      <c r="H122" s="525"/>
      <c r="I122" s="525"/>
      <c r="J122" s="525"/>
      <c r="K122" s="525"/>
      <c r="L122" s="525"/>
    </row>
    <row r="123" spans="1:12">
      <c r="A123" s="525"/>
      <c r="B123" s="525"/>
      <c r="C123" s="525"/>
      <c r="D123" s="526"/>
      <c r="E123" s="525"/>
      <c r="F123" s="525"/>
      <c r="G123" s="525"/>
      <c r="H123" s="525"/>
      <c r="I123" s="525"/>
      <c r="J123" s="525"/>
      <c r="K123" s="525"/>
      <c r="L123" s="525"/>
    </row>
    <row r="124" spans="1:12">
      <c r="A124" s="525"/>
      <c r="B124" s="525"/>
      <c r="C124" s="525"/>
      <c r="D124" s="526"/>
      <c r="E124" s="525"/>
      <c r="F124" s="525"/>
      <c r="G124" s="525"/>
      <c r="H124" s="525"/>
      <c r="I124" s="525"/>
      <c r="J124" s="525"/>
      <c r="K124" s="525"/>
      <c r="L124" s="525"/>
    </row>
    <row r="125" spans="1:12">
      <c r="A125" s="525"/>
      <c r="B125" s="525"/>
      <c r="C125" s="525"/>
      <c r="D125" s="526"/>
      <c r="E125" s="525"/>
      <c r="F125" s="525"/>
      <c r="G125" s="525"/>
      <c r="H125" s="525"/>
      <c r="I125" s="525"/>
      <c r="J125" s="525"/>
      <c r="K125" s="525"/>
      <c r="L125" s="525"/>
    </row>
    <row r="126" spans="1:12">
      <c r="A126" s="525"/>
      <c r="B126" s="525"/>
      <c r="C126" s="525"/>
      <c r="D126" s="526"/>
      <c r="E126" s="525"/>
      <c r="F126" s="525"/>
      <c r="G126" s="525"/>
      <c r="H126" s="525"/>
      <c r="I126" s="525"/>
      <c r="J126" s="525"/>
      <c r="K126" s="525"/>
      <c r="L126" s="525"/>
    </row>
    <row r="127" spans="1:12">
      <c r="A127" s="525"/>
      <c r="B127" s="525"/>
      <c r="C127" s="525"/>
      <c r="D127" s="526"/>
      <c r="E127" s="525"/>
      <c r="F127" s="525"/>
      <c r="G127" s="525"/>
      <c r="H127" s="525"/>
      <c r="I127" s="525"/>
      <c r="J127" s="525"/>
      <c r="K127" s="525"/>
      <c r="L127" s="525"/>
    </row>
    <row r="128" spans="1:12">
      <c r="A128" s="525"/>
      <c r="B128" s="525"/>
      <c r="C128" s="525"/>
      <c r="D128" s="526"/>
      <c r="E128" s="525"/>
      <c r="F128" s="525"/>
      <c r="G128" s="525"/>
      <c r="H128" s="525"/>
      <c r="I128" s="525"/>
      <c r="J128" s="525"/>
      <c r="K128" s="525"/>
      <c r="L128" s="525"/>
    </row>
    <row r="129" spans="1:12">
      <c r="A129" s="525"/>
      <c r="B129" s="525"/>
      <c r="C129" s="525"/>
      <c r="D129" s="526"/>
      <c r="E129" s="525"/>
      <c r="F129" s="525"/>
      <c r="G129" s="525"/>
      <c r="H129" s="525"/>
      <c r="I129" s="525"/>
      <c r="J129" s="525"/>
      <c r="K129" s="525"/>
      <c r="L129" s="525"/>
    </row>
    <row r="130" spans="1:12">
      <c r="A130" s="525"/>
      <c r="B130" s="525"/>
      <c r="C130" s="525"/>
      <c r="D130" s="526"/>
      <c r="E130" s="525"/>
      <c r="F130" s="525"/>
      <c r="G130" s="525"/>
      <c r="H130" s="525"/>
      <c r="I130" s="525"/>
      <c r="J130" s="525"/>
      <c r="K130" s="525"/>
      <c r="L130" s="525"/>
    </row>
    <row r="131" spans="1:12">
      <c r="A131" s="525"/>
      <c r="B131" s="525"/>
      <c r="C131" s="525"/>
      <c r="D131" s="526"/>
      <c r="E131" s="525"/>
      <c r="F131" s="525"/>
      <c r="G131" s="525"/>
      <c r="H131" s="525"/>
      <c r="I131" s="525"/>
      <c r="J131" s="525"/>
      <c r="K131" s="525"/>
      <c r="L131" s="525"/>
    </row>
    <row r="132" spans="1:12">
      <c r="A132" s="525"/>
      <c r="B132" s="525"/>
      <c r="C132" s="525"/>
      <c r="D132" s="526"/>
      <c r="E132" s="525"/>
      <c r="F132" s="525"/>
      <c r="G132" s="525"/>
      <c r="H132" s="525"/>
      <c r="I132" s="525"/>
      <c r="J132" s="525"/>
      <c r="K132" s="525"/>
      <c r="L132" s="525"/>
    </row>
    <row r="133" spans="1:12">
      <c r="A133" s="525"/>
      <c r="B133" s="525"/>
      <c r="C133" s="525"/>
      <c r="D133" s="526"/>
      <c r="E133" s="525"/>
      <c r="F133" s="525"/>
      <c r="G133" s="525"/>
      <c r="H133" s="525"/>
      <c r="I133" s="525"/>
      <c r="J133" s="525"/>
      <c r="K133" s="525"/>
      <c r="L133" s="525"/>
    </row>
    <row r="134" spans="1:12">
      <c r="A134" s="525"/>
      <c r="B134" s="525"/>
      <c r="C134" s="525"/>
      <c r="D134" s="526"/>
      <c r="E134" s="525"/>
      <c r="F134" s="525"/>
      <c r="G134" s="525"/>
      <c r="H134" s="525"/>
      <c r="I134" s="525"/>
      <c r="J134" s="525"/>
      <c r="K134" s="525"/>
      <c r="L134" s="525"/>
    </row>
    <row r="135" spans="1:12">
      <c r="A135" s="525"/>
      <c r="B135" s="525"/>
      <c r="C135" s="525"/>
      <c r="D135" s="526"/>
      <c r="E135" s="525"/>
      <c r="F135" s="525"/>
      <c r="G135" s="525"/>
      <c r="H135" s="525"/>
      <c r="I135" s="525"/>
      <c r="J135" s="525"/>
      <c r="K135" s="525"/>
      <c r="L135" s="525"/>
    </row>
    <row r="136" spans="1:12">
      <c r="A136" s="525"/>
      <c r="B136" s="525"/>
      <c r="C136" s="525"/>
      <c r="D136" s="526"/>
      <c r="E136" s="525"/>
      <c r="F136" s="525"/>
      <c r="G136" s="525"/>
      <c r="H136" s="525"/>
      <c r="I136" s="525"/>
      <c r="J136" s="525"/>
      <c r="K136" s="525"/>
      <c r="L136" s="525"/>
    </row>
    <row r="137" spans="1:12">
      <c r="A137" s="525"/>
      <c r="B137" s="525"/>
      <c r="C137" s="525"/>
      <c r="D137" s="526"/>
      <c r="E137" s="525"/>
      <c r="F137" s="525"/>
      <c r="G137" s="525"/>
      <c r="H137" s="525"/>
      <c r="I137" s="525"/>
      <c r="J137" s="525"/>
      <c r="K137" s="525"/>
      <c r="L137" s="525"/>
    </row>
    <row r="138" spans="1:12">
      <c r="A138" s="525"/>
      <c r="B138" s="525"/>
      <c r="C138" s="525"/>
      <c r="D138" s="526"/>
      <c r="E138" s="525"/>
      <c r="F138" s="525"/>
      <c r="G138" s="525"/>
      <c r="H138" s="525"/>
      <c r="I138" s="525"/>
      <c r="J138" s="525"/>
      <c r="K138" s="525"/>
      <c r="L138" s="525"/>
    </row>
    <row r="139" spans="1:12">
      <c r="A139" s="525"/>
      <c r="B139" s="525"/>
      <c r="C139" s="525"/>
      <c r="D139" s="526"/>
      <c r="E139" s="525"/>
      <c r="F139" s="525"/>
      <c r="G139" s="525"/>
      <c r="H139" s="525"/>
      <c r="I139" s="525"/>
      <c r="J139" s="525"/>
      <c r="K139" s="525"/>
      <c r="L139" s="525"/>
    </row>
    <row r="140" spans="1:12">
      <c r="A140" s="525"/>
      <c r="B140" s="525"/>
      <c r="C140" s="525"/>
      <c r="D140" s="526"/>
      <c r="E140" s="525"/>
      <c r="F140" s="525"/>
      <c r="G140" s="525"/>
      <c r="H140" s="525"/>
      <c r="I140" s="525"/>
      <c r="J140" s="525"/>
      <c r="K140" s="525"/>
      <c r="L140" s="525"/>
    </row>
    <row r="141" spans="1:12">
      <c r="A141" s="525"/>
      <c r="B141" s="525"/>
      <c r="C141" s="525"/>
      <c r="D141" s="526"/>
      <c r="E141" s="525"/>
      <c r="F141" s="525"/>
      <c r="G141" s="525"/>
      <c r="H141" s="525"/>
      <c r="I141" s="525"/>
      <c r="J141" s="525"/>
      <c r="K141" s="525"/>
      <c r="L141" s="525"/>
    </row>
    <row r="142" spans="1:12">
      <c r="A142" s="525"/>
      <c r="B142" s="525"/>
      <c r="C142" s="525"/>
      <c r="D142" s="526"/>
      <c r="E142" s="525"/>
      <c r="F142" s="525"/>
      <c r="G142" s="525"/>
      <c r="H142" s="525"/>
      <c r="I142" s="525"/>
      <c r="J142" s="525"/>
      <c r="K142" s="525"/>
      <c r="L142" s="525"/>
    </row>
    <row r="143" spans="1:12">
      <c r="A143" s="525"/>
      <c r="B143" s="525"/>
      <c r="C143" s="525"/>
      <c r="D143" s="526"/>
      <c r="E143" s="525"/>
      <c r="F143" s="525"/>
      <c r="G143" s="525"/>
      <c r="H143" s="525"/>
      <c r="I143" s="525"/>
      <c r="J143" s="525"/>
      <c r="K143" s="525"/>
      <c r="L143" s="525"/>
    </row>
    <row r="144" spans="1:12">
      <c r="A144" s="525"/>
      <c r="B144" s="525"/>
      <c r="C144" s="525"/>
      <c r="D144" s="526"/>
      <c r="E144" s="525"/>
      <c r="F144" s="525"/>
      <c r="G144" s="525"/>
      <c r="H144" s="525"/>
      <c r="I144" s="525"/>
      <c r="J144" s="525"/>
      <c r="K144" s="525"/>
      <c r="L144" s="525"/>
    </row>
    <row r="145" spans="1:12">
      <c r="A145" s="525"/>
      <c r="B145" s="525"/>
      <c r="C145" s="525"/>
      <c r="D145" s="526"/>
      <c r="E145" s="525"/>
      <c r="F145" s="525"/>
      <c r="G145" s="525"/>
      <c r="H145" s="525"/>
      <c r="I145" s="525"/>
      <c r="J145" s="525"/>
      <c r="K145" s="525"/>
      <c r="L145" s="525"/>
    </row>
    <row r="146" spans="1:12">
      <c r="A146" s="525"/>
      <c r="B146" s="525"/>
      <c r="C146" s="525"/>
      <c r="D146" s="526"/>
      <c r="E146" s="525"/>
      <c r="F146" s="525"/>
      <c r="G146" s="525"/>
      <c r="H146" s="525"/>
      <c r="I146" s="525"/>
      <c r="J146" s="525"/>
      <c r="K146" s="525"/>
      <c r="L146" s="525"/>
    </row>
    <row r="147" spans="1:12">
      <c r="A147" s="525"/>
      <c r="B147" s="525"/>
      <c r="C147" s="525"/>
      <c r="D147" s="526"/>
      <c r="E147" s="525"/>
      <c r="F147" s="525"/>
      <c r="G147" s="525"/>
      <c r="H147" s="525"/>
      <c r="I147" s="525"/>
      <c r="J147" s="525"/>
      <c r="K147" s="525"/>
      <c r="L147" s="525"/>
    </row>
    <row r="148" spans="1:12">
      <c r="A148" s="525"/>
      <c r="B148" s="525"/>
      <c r="C148" s="525"/>
      <c r="D148" s="526"/>
      <c r="E148" s="525"/>
      <c r="F148" s="525"/>
      <c r="G148" s="525"/>
      <c r="H148" s="525"/>
      <c r="I148" s="525"/>
      <c r="J148" s="525"/>
      <c r="K148" s="525"/>
      <c r="L148" s="525"/>
    </row>
    <row r="149" spans="1:12">
      <c r="A149" s="525"/>
      <c r="B149" s="525"/>
      <c r="C149" s="525"/>
      <c r="D149" s="526"/>
      <c r="E149" s="525"/>
      <c r="F149" s="525"/>
      <c r="G149" s="525"/>
      <c r="H149" s="525"/>
      <c r="I149" s="525"/>
      <c r="J149" s="525"/>
      <c r="K149" s="525"/>
      <c r="L149" s="525"/>
    </row>
    <row r="150" spans="1:12">
      <c r="A150" s="525"/>
      <c r="B150" s="525"/>
      <c r="C150" s="525"/>
      <c r="D150" s="526"/>
      <c r="E150" s="525"/>
      <c r="F150" s="525"/>
      <c r="G150" s="525"/>
      <c r="H150" s="525"/>
      <c r="I150" s="525"/>
      <c r="J150" s="525"/>
      <c r="K150" s="525"/>
      <c r="L150" s="525"/>
    </row>
    <row r="151" spans="1:12">
      <c r="A151" s="525"/>
      <c r="B151" s="525"/>
      <c r="C151" s="525"/>
      <c r="D151" s="526"/>
      <c r="E151" s="525"/>
      <c r="F151" s="525"/>
      <c r="G151" s="525"/>
      <c r="H151" s="525"/>
      <c r="I151" s="525"/>
      <c r="J151" s="525"/>
      <c r="K151" s="525"/>
      <c r="L151" s="525"/>
    </row>
    <row r="152" spans="1:12">
      <c r="A152" s="525"/>
      <c r="B152" s="525"/>
      <c r="C152" s="525"/>
      <c r="D152" s="526"/>
      <c r="E152" s="525"/>
      <c r="F152" s="525"/>
      <c r="G152" s="525"/>
      <c r="H152" s="525"/>
      <c r="I152" s="525"/>
      <c r="J152" s="525"/>
      <c r="K152" s="525"/>
      <c r="L152" s="525"/>
    </row>
    <row r="153" spans="1:12">
      <c r="A153" s="525"/>
      <c r="B153" s="525"/>
      <c r="C153" s="525"/>
      <c r="D153" s="526"/>
      <c r="E153" s="525"/>
      <c r="F153" s="525"/>
      <c r="G153" s="525"/>
      <c r="H153" s="525"/>
      <c r="I153" s="525"/>
      <c r="J153" s="525"/>
      <c r="K153" s="525"/>
      <c r="L153" s="525"/>
    </row>
    <row r="154" spans="1:12">
      <c r="A154" s="525"/>
      <c r="B154" s="525"/>
      <c r="C154" s="525"/>
      <c r="D154" s="526"/>
      <c r="E154" s="525"/>
      <c r="F154" s="525"/>
      <c r="G154" s="525"/>
      <c r="H154" s="525"/>
      <c r="I154" s="525"/>
      <c r="J154" s="525"/>
      <c r="K154" s="525"/>
      <c r="L154" s="525"/>
    </row>
    <row r="155" spans="1:12">
      <c r="A155" s="525"/>
      <c r="B155" s="525"/>
      <c r="C155" s="525"/>
      <c r="D155" s="526"/>
      <c r="E155" s="525"/>
      <c r="F155" s="525"/>
      <c r="G155" s="525"/>
      <c r="H155" s="525"/>
      <c r="I155" s="525"/>
      <c r="J155" s="525"/>
      <c r="K155" s="525"/>
      <c r="L155" s="525"/>
    </row>
    <row r="156" spans="1:12">
      <c r="A156" s="525"/>
      <c r="B156" s="525"/>
      <c r="C156" s="525"/>
      <c r="D156" s="526"/>
      <c r="E156" s="525"/>
      <c r="F156" s="525"/>
      <c r="G156" s="525"/>
      <c r="H156" s="525"/>
      <c r="I156" s="525"/>
      <c r="J156" s="525"/>
      <c r="K156" s="525"/>
      <c r="L156" s="525"/>
    </row>
    <row r="157" spans="1:12">
      <c r="A157" s="525"/>
      <c r="B157" s="525"/>
      <c r="C157" s="525"/>
      <c r="D157" s="526"/>
      <c r="E157" s="525"/>
      <c r="F157" s="525"/>
      <c r="G157" s="525"/>
      <c r="H157" s="525"/>
      <c r="I157" s="525"/>
      <c r="J157" s="525"/>
      <c r="K157" s="525"/>
      <c r="L157" s="525"/>
    </row>
    <row r="158" spans="1:12">
      <c r="A158" s="525"/>
      <c r="B158" s="525"/>
      <c r="C158" s="525"/>
      <c r="D158" s="526"/>
      <c r="E158" s="525"/>
      <c r="F158" s="525"/>
      <c r="G158" s="525"/>
      <c r="H158" s="525"/>
      <c r="I158" s="525"/>
      <c r="J158" s="525"/>
      <c r="K158" s="525"/>
      <c r="L158" s="525"/>
    </row>
    <row r="159" spans="1:12">
      <c r="A159" s="525"/>
      <c r="B159" s="525"/>
      <c r="C159" s="525"/>
      <c r="D159" s="526"/>
      <c r="E159" s="525"/>
      <c r="F159" s="525"/>
      <c r="G159" s="525"/>
      <c r="H159" s="525"/>
      <c r="I159" s="525"/>
      <c r="J159" s="525"/>
      <c r="K159" s="525"/>
      <c r="L159" s="525"/>
    </row>
    <row r="160" spans="1:12">
      <c r="A160" s="525"/>
      <c r="B160" s="525"/>
      <c r="C160" s="525"/>
      <c r="D160" s="526"/>
      <c r="E160" s="525"/>
      <c r="F160" s="525"/>
      <c r="G160" s="525"/>
      <c r="H160" s="525"/>
      <c r="I160" s="525"/>
      <c r="J160" s="525"/>
      <c r="K160" s="525"/>
      <c r="L160" s="525"/>
    </row>
    <row r="161" spans="1:12">
      <c r="A161" s="525"/>
      <c r="B161" s="525"/>
      <c r="C161" s="525"/>
      <c r="D161" s="526"/>
      <c r="E161" s="525"/>
      <c r="F161" s="525"/>
      <c r="G161" s="525"/>
      <c r="H161" s="525"/>
      <c r="I161" s="525"/>
      <c r="J161" s="525"/>
      <c r="K161" s="525"/>
      <c r="L161" s="525"/>
    </row>
    <row r="162" spans="1:12">
      <c r="A162" s="525"/>
      <c r="B162" s="525"/>
      <c r="C162" s="525"/>
      <c r="D162" s="526"/>
      <c r="E162" s="525"/>
      <c r="F162" s="525"/>
      <c r="G162" s="525"/>
      <c r="H162" s="525"/>
      <c r="I162" s="525"/>
      <c r="J162" s="525"/>
      <c r="K162" s="525"/>
      <c r="L162" s="525"/>
    </row>
    <row r="163" spans="1:12">
      <c r="A163" s="525"/>
      <c r="B163" s="525"/>
      <c r="C163" s="525"/>
      <c r="D163" s="526"/>
      <c r="E163" s="525"/>
      <c r="F163" s="525"/>
      <c r="G163" s="525"/>
      <c r="H163" s="525"/>
      <c r="I163" s="525"/>
      <c r="J163" s="525"/>
      <c r="K163" s="525"/>
      <c r="L163" s="525"/>
    </row>
    <row r="164" spans="1:12">
      <c r="A164" s="525"/>
      <c r="B164" s="525"/>
      <c r="C164" s="525"/>
      <c r="D164" s="526"/>
      <c r="E164" s="525"/>
      <c r="F164" s="525"/>
      <c r="G164" s="525"/>
      <c r="H164" s="525"/>
      <c r="I164" s="525"/>
      <c r="J164" s="525"/>
      <c r="K164" s="525"/>
      <c r="L164" s="525"/>
    </row>
    <row r="165" spans="1:12">
      <c r="A165" s="525"/>
      <c r="B165" s="525"/>
      <c r="C165" s="525"/>
      <c r="D165" s="526"/>
      <c r="E165" s="525"/>
      <c r="F165" s="525"/>
      <c r="G165" s="525"/>
      <c r="H165" s="525"/>
      <c r="I165" s="525"/>
      <c r="J165" s="525"/>
      <c r="K165" s="525"/>
      <c r="L165" s="525"/>
    </row>
    <row r="166" spans="1:12">
      <c r="A166" s="525"/>
      <c r="B166" s="525"/>
      <c r="C166" s="525"/>
      <c r="D166" s="526"/>
      <c r="E166" s="525"/>
      <c r="F166" s="525"/>
      <c r="G166" s="525"/>
      <c r="H166" s="525"/>
      <c r="I166" s="525"/>
      <c r="J166" s="525"/>
      <c r="K166" s="525"/>
      <c r="L166" s="525"/>
    </row>
    <row r="167" spans="1:12">
      <c r="A167" s="525"/>
      <c r="B167" s="525"/>
      <c r="C167" s="525"/>
      <c r="D167" s="526"/>
      <c r="E167" s="525"/>
      <c r="F167" s="525"/>
      <c r="G167" s="525"/>
      <c r="H167" s="525"/>
      <c r="I167" s="525"/>
      <c r="J167" s="525"/>
      <c r="K167" s="525"/>
      <c r="L167" s="525"/>
    </row>
    <row r="168" spans="1:12">
      <c r="A168" s="525"/>
      <c r="B168" s="525"/>
      <c r="C168" s="525"/>
      <c r="D168" s="526"/>
      <c r="E168" s="525"/>
      <c r="F168" s="525"/>
      <c r="G168" s="525"/>
      <c r="H168" s="525"/>
      <c r="I168" s="525"/>
      <c r="J168" s="525"/>
      <c r="K168" s="525"/>
      <c r="L168" s="525"/>
    </row>
    <row r="169" spans="1:12">
      <c r="A169" s="525"/>
      <c r="B169" s="525"/>
      <c r="C169" s="525"/>
      <c r="D169" s="526"/>
      <c r="E169" s="525"/>
      <c r="F169" s="525"/>
      <c r="G169" s="525"/>
      <c r="H169" s="525"/>
      <c r="I169" s="525"/>
      <c r="J169" s="525"/>
      <c r="K169" s="525"/>
      <c r="L169" s="525"/>
    </row>
    <row r="170" spans="1:12">
      <c r="A170" s="525"/>
      <c r="B170" s="525"/>
      <c r="C170" s="525"/>
      <c r="D170" s="526"/>
      <c r="E170" s="525"/>
      <c r="F170" s="525"/>
      <c r="G170" s="525"/>
      <c r="H170" s="525"/>
      <c r="I170" s="525"/>
      <c r="J170" s="525"/>
      <c r="K170" s="525"/>
      <c r="L170" s="525"/>
    </row>
    <row r="171" spans="1:12">
      <c r="A171" s="525"/>
      <c r="B171" s="525"/>
      <c r="C171" s="525"/>
      <c r="D171" s="526"/>
      <c r="E171" s="525"/>
      <c r="F171" s="525"/>
      <c r="G171" s="525"/>
      <c r="H171" s="525"/>
      <c r="I171" s="525"/>
      <c r="J171" s="525"/>
      <c r="K171" s="525"/>
      <c r="L171" s="525"/>
    </row>
    <row r="172" spans="1:12">
      <c r="A172" s="525"/>
      <c r="B172" s="525"/>
      <c r="C172" s="525"/>
      <c r="D172" s="526"/>
      <c r="E172" s="525"/>
      <c r="F172" s="525"/>
      <c r="G172" s="525"/>
      <c r="H172" s="525"/>
      <c r="I172" s="525"/>
      <c r="J172" s="525"/>
      <c r="K172" s="525"/>
      <c r="L172" s="525"/>
    </row>
    <row r="173" spans="1:12">
      <c r="A173" s="525"/>
      <c r="B173" s="525"/>
      <c r="C173" s="525"/>
      <c r="D173" s="526"/>
      <c r="E173" s="525"/>
      <c r="F173" s="525"/>
      <c r="G173" s="525"/>
      <c r="H173" s="525"/>
      <c r="I173" s="525"/>
      <c r="J173" s="525"/>
      <c r="K173" s="525"/>
      <c r="L173" s="525"/>
    </row>
    <row r="174" spans="1:12">
      <c r="A174" s="525"/>
      <c r="B174" s="525"/>
      <c r="C174" s="525"/>
      <c r="D174" s="526"/>
      <c r="E174" s="525"/>
      <c r="F174" s="525"/>
      <c r="G174" s="525"/>
      <c r="H174" s="525"/>
      <c r="I174" s="525"/>
      <c r="J174" s="525"/>
      <c r="K174" s="525"/>
      <c r="L174" s="525"/>
    </row>
    <row r="175" spans="1:12">
      <c r="A175" s="525"/>
      <c r="B175" s="525"/>
      <c r="C175" s="525"/>
      <c r="D175" s="526"/>
      <c r="E175" s="525"/>
      <c r="F175" s="525"/>
      <c r="G175" s="525"/>
      <c r="H175" s="525"/>
      <c r="I175" s="525"/>
      <c r="J175" s="525"/>
      <c r="K175" s="525"/>
      <c r="L175" s="525"/>
    </row>
    <row r="176" spans="1:12">
      <c r="A176" s="525"/>
      <c r="B176" s="525"/>
      <c r="C176" s="525"/>
      <c r="D176" s="526"/>
      <c r="E176" s="525"/>
      <c r="F176" s="525"/>
      <c r="G176" s="525"/>
      <c r="H176" s="525"/>
      <c r="I176" s="525"/>
      <c r="J176" s="525"/>
      <c r="K176" s="525"/>
      <c r="L176" s="525"/>
    </row>
    <row r="177" spans="1:12">
      <c r="A177" s="525"/>
      <c r="B177" s="525"/>
      <c r="C177" s="525"/>
      <c r="D177" s="526"/>
      <c r="E177" s="525"/>
      <c r="F177" s="525"/>
      <c r="G177" s="525"/>
      <c r="H177" s="525"/>
      <c r="I177" s="525"/>
      <c r="J177" s="525"/>
      <c r="K177" s="525"/>
      <c r="L177" s="525"/>
    </row>
    <row r="178" spans="1:12">
      <c r="A178" s="525"/>
      <c r="B178" s="525"/>
      <c r="C178" s="525"/>
      <c r="D178" s="526"/>
      <c r="E178" s="525"/>
      <c r="F178" s="525"/>
      <c r="G178" s="525"/>
      <c r="H178" s="525"/>
      <c r="I178" s="525"/>
      <c r="J178" s="525"/>
      <c r="K178" s="525"/>
      <c r="L178" s="525"/>
    </row>
    <row r="179" spans="1:12">
      <c r="A179" s="525"/>
      <c r="B179" s="525"/>
      <c r="C179" s="525"/>
      <c r="D179" s="526"/>
      <c r="E179" s="525"/>
      <c r="F179" s="525"/>
      <c r="G179" s="525"/>
      <c r="H179" s="525"/>
      <c r="I179" s="525"/>
      <c r="J179" s="525"/>
      <c r="K179" s="525"/>
      <c r="L179" s="525"/>
    </row>
    <row r="180" spans="1:12">
      <c r="A180" s="525"/>
      <c r="B180" s="525"/>
      <c r="C180" s="525"/>
      <c r="D180" s="526"/>
      <c r="E180" s="525"/>
      <c r="F180" s="525"/>
      <c r="G180" s="525"/>
      <c r="H180" s="525"/>
      <c r="I180" s="525"/>
      <c r="J180" s="525"/>
      <c r="K180" s="525"/>
      <c r="L180" s="525"/>
    </row>
    <row r="181" spans="1:12">
      <c r="A181" s="525"/>
      <c r="B181" s="525"/>
      <c r="C181" s="525"/>
      <c r="D181" s="526"/>
      <c r="E181" s="525"/>
      <c r="F181" s="525"/>
      <c r="G181" s="525"/>
      <c r="H181" s="525"/>
      <c r="I181" s="525"/>
      <c r="J181" s="525"/>
      <c r="K181" s="525"/>
      <c r="L181" s="525"/>
    </row>
    <row r="182" spans="1:12">
      <c r="A182" s="525"/>
      <c r="B182" s="525"/>
      <c r="C182" s="525"/>
      <c r="D182" s="526"/>
      <c r="E182" s="525"/>
      <c r="F182" s="525"/>
      <c r="G182" s="525"/>
      <c r="H182" s="525"/>
      <c r="I182" s="525"/>
      <c r="J182" s="525"/>
      <c r="K182" s="525"/>
      <c r="L182" s="525"/>
    </row>
    <row r="183" spans="1:12">
      <c r="A183" s="525"/>
      <c r="B183" s="525"/>
      <c r="C183" s="525"/>
      <c r="D183" s="526"/>
      <c r="E183" s="525"/>
      <c r="F183" s="525"/>
      <c r="G183" s="525"/>
      <c r="H183" s="525"/>
      <c r="I183" s="525"/>
      <c r="J183" s="525"/>
      <c r="K183" s="525"/>
      <c r="L183" s="525"/>
    </row>
    <row r="184" spans="1:12">
      <c r="A184" s="525"/>
      <c r="B184" s="525"/>
      <c r="C184" s="525"/>
      <c r="D184" s="526"/>
      <c r="E184" s="525"/>
      <c r="F184" s="525"/>
      <c r="G184" s="525"/>
      <c r="H184" s="525"/>
      <c r="I184" s="525"/>
      <c r="J184" s="525"/>
      <c r="K184" s="525"/>
      <c r="L184" s="525"/>
    </row>
    <row r="185" spans="1:12">
      <c r="A185" s="525"/>
      <c r="B185" s="525"/>
      <c r="C185" s="525"/>
      <c r="D185" s="526"/>
      <c r="E185" s="525"/>
      <c r="F185" s="525"/>
      <c r="G185" s="525"/>
      <c r="H185" s="525"/>
      <c r="I185" s="525"/>
      <c r="J185" s="525"/>
      <c r="K185" s="525"/>
      <c r="L185" s="525"/>
    </row>
    <row r="186" spans="1:12">
      <c r="A186" s="525"/>
      <c r="B186" s="525"/>
      <c r="C186" s="525"/>
      <c r="D186" s="526"/>
      <c r="E186" s="525"/>
      <c r="F186" s="525"/>
      <c r="G186" s="525"/>
      <c r="H186" s="525"/>
      <c r="I186" s="525"/>
      <c r="J186" s="525"/>
      <c r="K186" s="525"/>
      <c r="L186" s="525"/>
    </row>
    <row r="187" spans="1:12">
      <c r="A187" s="525"/>
      <c r="B187" s="525"/>
      <c r="C187" s="525"/>
      <c r="D187" s="526"/>
      <c r="E187" s="525"/>
      <c r="F187" s="525"/>
      <c r="G187" s="525"/>
      <c r="H187" s="525"/>
      <c r="I187" s="525"/>
      <c r="J187" s="525"/>
      <c r="K187" s="525"/>
      <c r="L187" s="525"/>
    </row>
    <row r="188" spans="1:12">
      <c r="A188" s="525"/>
      <c r="B188" s="525"/>
      <c r="C188" s="525"/>
      <c r="D188" s="526"/>
      <c r="E188" s="525"/>
      <c r="F188" s="525"/>
      <c r="G188" s="525"/>
      <c r="H188" s="525"/>
      <c r="I188" s="525"/>
      <c r="J188" s="525"/>
      <c r="K188" s="525"/>
      <c r="L188" s="525"/>
    </row>
    <row r="189" spans="1:12">
      <c r="A189" s="525"/>
      <c r="B189" s="525"/>
      <c r="C189" s="525"/>
      <c r="D189" s="526"/>
      <c r="E189" s="525"/>
      <c r="F189" s="525"/>
      <c r="G189" s="525"/>
      <c r="H189" s="525"/>
      <c r="I189" s="525"/>
      <c r="J189" s="525"/>
      <c r="K189" s="525"/>
      <c r="L189" s="525"/>
    </row>
    <row r="190" spans="1:12">
      <c r="A190" s="525"/>
      <c r="B190" s="525"/>
      <c r="C190" s="525"/>
      <c r="D190" s="526"/>
      <c r="E190" s="525"/>
      <c r="F190" s="525"/>
      <c r="G190" s="525"/>
      <c r="H190" s="525"/>
      <c r="I190" s="525"/>
      <c r="J190" s="525"/>
      <c r="K190" s="525"/>
      <c r="L190" s="525"/>
    </row>
    <row r="191" spans="1:12">
      <c r="A191" s="525"/>
      <c r="B191" s="525"/>
      <c r="C191" s="525"/>
      <c r="D191" s="526"/>
      <c r="E191" s="525"/>
      <c r="F191" s="525"/>
      <c r="G191" s="525"/>
      <c r="H191" s="525"/>
      <c r="I191" s="525"/>
      <c r="J191" s="525"/>
      <c r="K191" s="525"/>
      <c r="L191" s="525"/>
    </row>
    <row r="192" spans="1:12">
      <c r="A192" s="525"/>
      <c r="B192" s="525"/>
      <c r="C192" s="525"/>
      <c r="D192" s="526"/>
      <c r="E192" s="525"/>
      <c r="F192" s="525"/>
      <c r="G192" s="525"/>
      <c r="H192" s="525"/>
      <c r="I192" s="525"/>
      <c r="J192" s="525"/>
      <c r="K192" s="525"/>
      <c r="L192" s="525"/>
    </row>
    <row r="193" spans="1:12">
      <c r="A193" s="525"/>
      <c r="B193" s="525"/>
      <c r="C193" s="525"/>
      <c r="D193" s="526"/>
      <c r="E193" s="525"/>
      <c r="F193" s="525"/>
      <c r="G193" s="525"/>
      <c r="H193" s="525"/>
      <c r="I193" s="525"/>
      <c r="J193" s="525"/>
      <c r="K193" s="525"/>
      <c r="L193" s="525"/>
    </row>
    <row r="194" spans="1:12">
      <c r="A194" s="525"/>
      <c r="B194" s="525"/>
      <c r="C194" s="525"/>
      <c r="D194" s="526"/>
      <c r="E194" s="525"/>
      <c r="F194" s="525"/>
      <c r="G194" s="525"/>
      <c r="H194" s="525"/>
      <c r="I194" s="525"/>
      <c r="J194" s="525"/>
      <c r="K194" s="525"/>
      <c r="L194" s="525"/>
    </row>
    <row r="195" spans="1:12">
      <c r="A195" s="525"/>
      <c r="B195" s="525"/>
      <c r="C195" s="525"/>
      <c r="D195" s="526"/>
      <c r="E195" s="525"/>
      <c r="F195" s="525"/>
      <c r="G195" s="525"/>
      <c r="H195" s="525"/>
      <c r="I195" s="525"/>
      <c r="J195" s="525"/>
      <c r="K195" s="525"/>
      <c r="L195" s="525"/>
    </row>
    <row r="196" spans="1:12">
      <c r="A196" s="525"/>
      <c r="B196" s="525"/>
      <c r="C196" s="525"/>
      <c r="D196" s="526"/>
      <c r="E196" s="525"/>
      <c r="F196" s="525"/>
      <c r="G196" s="525"/>
      <c r="H196" s="525"/>
      <c r="I196" s="525"/>
      <c r="J196" s="525"/>
      <c r="K196" s="525"/>
      <c r="L196" s="525"/>
    </row>
    <row r="197" spans="1:12">
      <c r="A197" s="525"/>
      <c r="B197" s="525"/>
      <c r="C197" s="525"/>
      <c r="D197" s="526"/>
      <c r="E197" s="525"/>
      <c r="F197" s="525"/>
      <c r="G197" s="525"/>
      <c r="H197" s="525"/>
      <c r="I197" s="525"/>
      <c r="J197" s="525"/>
      <c r="K197" s="525"/>
      <c r="L197" s="525"/>
    </row>
    <row r="198" spans="1:12">
      <c r="A198" s="525"/>
      <c r="B198" s="525"/>
      <c r="C198" s="525"/>
      <c r="D198" s="526"/>
      <c r="E198" s="525"/>
      <c r="F198" s="525"/>
      <c r="G198" s="525"/>
      <c r="H198" s="525"/>
      <c r="I198" s="525"/>
      <c r="J198" s="525"/>
      <c r="K198" s="525"/>
      <c r="L198" s="525"/>
    </row>
    <row r="199" spans="1:12">
      <c r="A199" s="525"/>
      <c r="B199" s="525"/>
      <c r="C199" s="525"/>
      <c r="D199" s="526"/>
      <c r="E199" s="525"/>
      <c r="F199" s="525"/>
      <c r="G199" s="525"/>
      <c r="H199" s="525"/>
      <c r="I199" s="525"/>
      <c r="J199" s="525"/>
      <c r="K199" s="525"/>
      <c r="L199" s="525"/>
    </row>
    <row r="200" spans="1:12">
      <c r="A200" s="525"/>
      <c r="B200" s="525"/>
      <c r="C200" s="525"/>
      <c r="D200" s="526"/>
      <c r="E200" s="525"/>
      <c r="F200" s="525"/>
      <c r="G200" s="525"/>
      <c r="H200" s="525"/>
      <c r="I200" s="525"/>
      <c r="J200" s="525"/>
      <c r="K200" s="525"/>
      <c r="L200" s="525"/>
    </row>
    <row r="201" spans="1:12">
      <c r="A201" s="525"/>
      <c r="B201" s="525"/>
      <c r="C201" s="525"/>
      <c r="D201" s="526"/>
      <c r="E201" s="525"/>
      <c r="F201" s="525"/>
      <c r="G201" s="525"/>
      <c r="H201" s="525"/>
      <c r="I201" s="525"/>
      <c r="J201" s="525"/>
      <c r="K201" s="525"/>
      <c r="L201" s="525"/>
    </row>
    <row r="202" spans="1:12">
      <c r="A202" s="525"/>
      <c r="B202" s="525"/>
      <c r="C202" s="525"/>
      <c r="D202" s="526"/>
      <c r="E202" s="525"/>
      <c r="F202" s="525"/>
      <c r="G202" s="525"/>
      <c r="H202" s="525"/>
      <c r="I202" s="525"/>
      <c r="J202" s="525"/>
      <c r="K202" s="525"/>
      <c r="L202" s="525"/>
    </row>
    <row r="203" spans="1:12">
      <c r="A203" s="525"/>
      <c r="B203" s="525"/>
      <c r="C203" s="525"/>
      <c r="D203" s="526"/>
      <c r="E203" s="525"/>
      <c r="F203" s="525"/>
      <c r="G203" s="525"/>
      <c r="H203" s="525"/>
      <c r="I203" s="525"/>
      <c r="J203" s="525"/>
      <c r="K203" s="525"/>
      <c r="L203" s="525"/>
    </row>
    <row r="204" spans="1:12">
      <c r="A204" s="525"/>
      <c r="B204" s="525"/>
      <c r="C204" s="525"/>
      <c r="D204" s="526"/>
      <c r="E204" s="525"/>
      <c r="F204" s="525"/>
      <c r="G204" s="525"/>
      <c r="H204" s="525"/>
      <c r="I204" s="525"/>
      <c r="J204" s="525"/>
      <c r="K204" s="525"/>
      <c r="L204" s="525"/>
    </row>
    <row r="205" spans="1:12">
      <c r="A205" s="525"/>
      <c r="B205" s="525"/>
      <c r="C205" s="525"/>
      <c r="D205" s="526"/>
      <c r="E205" s="525"/>
      <c r="F205" s="525"/>
      <c r="G205" s="525"/>
      <c r="H205" s="525"/>
      <c r="I205" s="525"/>
      <c r="J205" s="525"/>
      <c r="K205" s="525"/>
      <c r="L205" s="525"/>
    </row>
    <row r="206" spans="1:12">
      <c r="A206" s="525"/>
      <c r="B206" s="525"/>
      <c r="C206" s="525"/>
      <c r="D206" s="526"/>
      <c r="E206" s="525"/>
      <c r="F206" s="525"/>
      <c r="G206" s="525"/>
      <c r="H206" s="525"/>
      <c r="I206" s="525"/>
      <c r="J206" s="525"/>
      <c r="K206" s="525"/>
      <c r="L206" s="525"/>
    </row>
    <row r="207" spans="1:12">
      <c r="A207" s="525"/>
      <c r="B207" s="525"/>
      <c r="C207" s="525"/>
      <c r="D207" s="526"/>
      <c r="E207" s="525"/>
      <c r="F207" s="525"/>
      <c r="G207" s="525"/>
      <c r="H207" s="525"/>
      <c r="I207" s="525"/>
      <c r="J207" s="525"/>
      <c r="K207" s="525"/>
      <c r="L207" s="525"/>
    </row>
    <row r="208" spans="1:12">
      <c r="A208" s="525"/>
      <c r="B208" s="525"/>
      <c r="C208" s="525"/>
      <c r="D208" s="526"/>
      <c r="E208" s="525"/>
      <c r="F208" s="525"/>
      <c r="G208" s="525"/>
      <c r="H208" s="525"/>
      <c r="I208" s="525"/>
      <c r="J208" s="525"/>
      <c r="K208" s="525"/>
      <c r="L208" s="525"/>
    </row>
    <row r="209" spans="1:12">
      <c r="A209" s="525"/>
      <c r="B209" s="525"/>
      <c r="C209" s="525"/>
      <c r="D209" s="526"/>
      <c r="E209" s="525"/>
      <c r="F209" s="525"/>
      <c r="G209" s="525"/>
      <c r="H209" s="525"/>
      <c r="I209" s="525"/>
      <c r="J209" s="525"/>
      <c r="K209" s="525"/>
      <c r="L209" s="525"/>
    </row>
    <row r="210" spans="1:12">
      <c r="A210" s="525"/>
      <c r="B210" s="525"/>
      <c r="C210" s="525"/>
      <c r="D210" s="526"/>
      <c r="E210" s="525"/>
      <c r="F210" s="525"/>
      <c r="G210" s="525"/>
      <c r="H210" s="525"/>
      <c r="I210" s="525"/>
      <c r="J210" s="525"/>
      <c r="K210" s="525"/>
      <c r="L210" s="525"/>
    </row>
    <row r="211" spans="1:12">
      <c r="A211" s="525"/>
      <c r="B211" s="525"/>
      <c r="C211" s="525"/>
      <c r="D211" s="526"/>
      <c r="E211" s="525"/>
      <c r="F211" s="525"/>
      <c r="G211" s="525"/>
      <c r="H211" s="525"/>
      <c r="I211" s="525"/>
      <c r="J211" s="525"/>
      <c r="K211" s="525"/>
      <c r="L211" s="525"/>
    </row>
    <row r="212" spans="1:12">
      <c r="A212" s="525"/>
      <c r="B212" s="525"/>
      <c r="C212" s="525"/>
      <c r="D212" s="526"/>
      <c r="E212" s="525"/>
      <c r="F212" s="525"/>
      <c r="G212" s="525"/>
      <c r="H212" s="525"/>
      <c r="I212" s="525"/>
      <c r="J212" s="525"/>
      <c r="K212" s="525"/>
      <c r="L212" s="525"/>
    </row>
    <row r="213" spans="1:12">
      <c r="A213" s="525"/>
      <c r="B213" s="525"/>
      <c r="C213" s="525"/>
      <c r="D213" s="526"/>
      <c r="E213" s="525"/>
      <c r="F213" s="525"/>
      <c r="G213" s="525"/>
      <c r="H213" s="525"/>
      <c r="I213" s="525"/>
      <c r="J213" s="525"/>
      <c r="K213" s="525"/>
      <c r="L213" s="525"/>
    </row>
    <row r="214" spans="1:12">
      <c r="A214" s="525"/>
      <c r="B214" s="525"/>
      <c r="C214" s="525"/>
      <c r="D214" s="526"/>
      <c r="E214" s="525"/>
      <c r="F214" s="525"/>
      <c r="G214" s="525"/>
      <c r="H214" s="525"/>
      <c r="I214" s="525"/>
      <c r="J214" s="525"/>
      <c r="K214" s="525"/>
      <c r="L214" s="525"/>
    </row>
    <row r="215" spans="1:12">
      <c r="A215" s="525"/>
      <c r="B215" s="525"/>
      <c r="C215" s="525"/>
      <c r="D215" s="526"/>
      <c r="E215" s="525"/>
      <c r="F215" s="525"/>
      <c r="G215" s="525"/>
      <c r="H215" s="525"/>
      <c r="I215" s="525"/>
      <c r="J215" s="525"/>
      <c r="K215" s="525"/>
      <c r="L215" s="525"/>
    </row>
    <row r="216" spans="1:12">
      <c r="A216" s="525"/>
      <c r="B216" s="525"/>
      <c r="C216" s="525"/>
      <c r="D216" s="526"/>
      <c r="E216" s="525"/>
      <c r="F216" s="525"/>
      <c r="G216" s="525"/>
      <c r="H216" s="525"/>
      <c r="I216" s="525"/>
      <c r="J216" s="525"/>
      <c r="K216" s="525"/>
      <c r="L216" s="525"/>
    </row>
    <row r="217" spans="1:12">
      <c r="A217" s="525"/>
      <c r="B217" s="525"/>
      <c r="C217" s="525"/>
      <c r="D217" s="526"/>
      <c r="E217" s="525"/>
      <c r="F217" s="525"/>
      <c r="G217" s="525"/>
      <c r="H217" s="525"/>
      <c r="I217" s="525"/>
      <c r="J217" s="525"/>
      <c r="K217" s="525"/>
      <c r="L217" s="525"/>
    </row>
    <row r="218" spans="1:12">
      <c r="A218" s="525"/>
      <c r="B218" s="525"/>
      <c r="C218" s="525"/>
      <c r="D218" s="526"/>
      <c r="E218" s="525"/>
      <c r="F218" s="525"/>
      <c r="G218" s="525"/>
      <c r="H218" s="525"/>
      <c r="I218" s="525"/>
      <c r="J218" s="525"/>
      <c r="K218" s="525"/>
      <c r="L218" s="525"/>
    </row>
    <row r="219" spans="1:12">
      <c r="A219" s="525"/>
      <c r="B219" s="525"/>
      <c r="C219" s="525"/>
      <c r="D219" s="526"/>
      <c r="E219" s="525"/>
      <c r="F219" s="525"/>
      <c r="G219" s="525"/>
      <c r="H219" s="525"/>
      <c r="I219" s="525"/>
      <c r="J219" s="525"/>
      <c r="K219" s="525"/>
      <c r="L219" s="525"/>
    </row>
    <row r="220" spans="1:12">
      <c r="A220" s="525"/>
      <c r="B220" s="525"/>
      <c r="C220" s="525"/>
      <c r="D220" s="526"/>
      <c r="E220" s="525"/>
      <c r="F220" s="525"/>
      <c r="G220" s="525"/>
      <c r="H220" s="525"/>
      <c r="I220" s="525"/>
      <c r="J220" s="525"/>
      <c r="K220" s="525"/>
      <c r="L220" s="525"/>
    </row>
    <row r="221" spans="1:12">
      <c r="A221" s="525"/>
      <c r="B221" s="525"/>
      <c r="C221" s="525"/>
      <c r="D221" s="526"/>
      <c r="E221" s="525"/>
      <c r="F221" s="525"/>
      <c r="G221" s="525"/>
      <c r="H221" s="525"/>
      <c r="I221" s="525"/>
      <c r="J221" s="525"/>
      <c r="K221" s="525"/>
      <c r="L221" s="525"/>
    </row>
    <row r="222" spans="1:12">
      <c r="A222" s="525"/>
      <c r="B222" s="525"/>
      <c r="C222" s="525"/>
      <c r="D222" s="526"/>
      <c r="E222" s="525"/>
      <c r="F222" s="525"/>
      <c r="G222" s="525"/>
      <c r="H222" s="525"/>
      <c r="I222" s="525"/>
      <c r="J222" s="525"/>
      <c r="K222" s="525"/>
      <c r="L222" s="525"/>
    </row>
    <row r="223" spans="1:12">
      <c r="A223" s="525"/>
      <c r="B223" s="525"/>
      <c r="C223" s="525"/>
      <c r="D223" s="526"/>
      <c r="E223" s="525"/>
      <c r="F223" s="525"/>
      <c r="G223" s="525"/>
      <c r="H223" s="525"/>
      <c r="I223" s="525"/>
      <c r="J223" s="525"/>
      <c r="K223" s="525"/>
      <c r="L223" s="525"/>
    </row>
    <row r="224" spans="1:12">
      <c r="A224" s="525"/>
      <c r="B224" s="525"/>
      <c r="C224" s="525"/>
      <c r="D224" s="526"/>
      <c r="E224" s="525"/>
      <c r="F224" s="525"/>
      <c r="G224" s="525"/>
      <c r="H224" s="525"/>
      <c r="I224" s="525"/>
      <c r="J224" s="525"/>
      <c r="K224" s="525"/>
      <c r="L224" s="525"/>
    </row>
    <row r="225" spans="1:12">
      <c r="A225" s="525"/>
      <c r="B225" s="525"/>
      <c r="C225" s="525"/>
      <c r="D225" s="526"/>
      <c r="E225" s="525"/>
      <c r="F225" s="525"/>
      <c r="G225" s="525"/>
      <c r="H225" s="525"/>
      <c r="I225" s="525"/>
      <c r="J225" s="525"/>
      <c r="K225" s="525"/>
      <c r="L225" s="525"/>
    </row>
    <row r="226" spans="1:12">
      <c r="A226" s="525"/>
      <c r="B226" s="525"/>
      <c r="C226" s="525"/>
      <c r="D226" s="526"/>
      <c r="E226" s="525"/>
      <c r="F226" s="525"/>
      <c r="G226" s="525"/>
      <c r="H226" s="525"/>
      <c r="I226" s="525"/>
      <c r="J226" s="525"/>
      <c r="K226" s="525"/>
      <c r="L226" s="525"/>
    </row>
    <row r="227" spans="1:12">
      <c r="A227" s="525"/>
      <c r="B227" s="525"/>
      <c r="C227" s="525"/>
      <c r="D227" s="526"/>
      <c r="E227" s="525"/>
      <c r="F227" s="525"/>
      <c r="G227" s="525"/>
      <c r="H227" s="525"/>
      <c r="I227" s="525"/>
      <c r="J227" s="525"/>
      <c r="K227" s="525"/>
      <c r="L227" s="525"/>
    </row>
    <row r="228" spans="1:12">
      <c r="A228" s="525"/>
      <c r="B228" s="525"/>
      <c r="C228" s="525"/>
      <c r="D228" s="526"/>
      <c r="E228" s="525"/>
      <c r="F228" s="525"/>
      <c r="G228" s="525"/>
      <c r="H228" s="525"/>
      <c r="I228" s="525"/>
      <c r="J228" s="525"/>
      <c r="K228" s="525"/>
      <c r="L228" s="525"/>
    </row>
    <row r="229" spans="1:12">
      <c r="A229" s="525"/>
      <c r="B229" s="525"/>
      <c r="C229" s="525"/>
      <c r="D229" s="526"/>
      <c r="E229" s="525"/>
      <c r="F229" s="525"/>
      <c r="G229" s="525"/>
      <c r="H229" s="525"/>
      <c r="I229" s="525"/>
      <c r="J229" s="525"/>
      <c r="K229" s="525"/>
      <c r="L229" s="525"/>
    </row>
    <row r="230" spans="1:12">
      <c r="A230" s="525"/>
      <c r="B230" s="525"/>
      <c r="C230" s="525"/>
      <c r="D230" s="526"/>
      <c r="E230" s="525"/>
      <c r="F230" s="525"/>
      <c r="G230" s="525"/>
      <c r="H230" s="525"/>
      <c r="I230" s="525"/>
      <c r="J230" s="525"/>
      <c r="K230" s="525"/>
      <c r="L230" s="525"/>
    </row>
    <row r="231" spans="1:12">
      <c r="A231" s="525"/>
      <c r="B231" s="525"/>
      <c r="C231" s="525"/>
      <c r="D231" s="526"/>
      <c r="E231" s="525"/>
      <c r="F231" s="525"/>
      <c r="G231" s="525"/>
      <c r="H231" s="525"/>
      <c r="I231" s="525"/>
      <c r="J231" s="525"/>
      <c r="K231" s="525"/>
      <c r="L231" s="525"/>
    </row>
    <row r="232" spans="1:12">
      <c r="A232" s="525"/>
      <c r="B232" s="525"/>
      <c r="C232" s="525"/>
      <c r="D232" s="526"/>
      <c r="E232" s="525"/>
      <c r="F232" s="525"/>
      <c r="G232" s="525"/>
      <c r="H232" s="525"/>
      <c r="I232" s="525"/>
      <c r="J232" s="525"/>
      <c r="K232" s="525"/>
      <c r="L232" s="525"/>
    </row>
    <row r="233" spans="1:12">
      <c r="A233" s="525"/>
      <c r="B233" s="525"/>
      <c r="C233" s="525"/>
      <c r="D233" s="526"/>
      <c r="E233" s="525"/>
      <c r="F233" s="525"/>
      <c r="G233" s="525"/>
      <c r="H233" s="525"/>
      <c r="I233" s="525"/>
      <c r="J233" s="525"/>
      <c r="K233" s="525"/>
      <c r="L233" s="525"/>
    </row>
    <row r="234" spans="1:12">
      <c r="A234" s="525"/>
      <c r="B234" s="525"/>
      <c r="C234" s="525"/>
      <c r="D234" s="526"/>
      <c r="E234" s="525"/>
      <c r="F234" s="525"/>
      <c r="G234" s="525"/>
      <c r="H234" s="525"/>
      <c r="I234" s="525"/>
      <c r="J234" s="525"/>
      <c r="K234" s="525"/>
      <c r="L234" s="525"/>
    </row>
    <row r="235" spans="1:12">
      <c r="A235" s="525"/>
      <c r="B235" s="525"/>
      <c r="C235" s="525"/>
      <c r="D235" s="526"/>
      <c r="E235" s="525"/>
      <c r="F235" s="525"/>
      <c r="G235" s="525"/>
      <c r="H235" s="525"/>
      <c r="I235" s="525"/>
      <c r="J235" s="525"/>
      <c r="K235" s="525"/>
      <c r="L235" s="525"/>
    </row>
    <row r="236" spans="1:12">
      <c r="A236" s="525"/>
      <c r="B236" s="525"/>
      <c r="C236" s="525"/>
      <c r="D236" s="526"/>
      <c r="E236" s="525"/>
      <c r="F236" s="525"/>
      <c r="G236" s="525"/>
      <c r="H236" s="525"/>
      <c r="I236" s="525"/>
      <c r="J236" s="525"/>
      <c r="K236" s="525"/>
      <c r="L236" s="525"/>
    </row>
    <row r="237" spans="1:12">
      <c r="A237" s="525"/>
      <c r="B237" s="525"/>
      <c r="C237" s="525"/>
      <c r="D237" s="526"/>
      <c r="E237" s="525"/>
      <c r="F237" s="525"/>
      <c r="G237" s="525"/>
      <c r="H237" s="525"/>
      <c r="I237" s="525"/>
      <c r="J237" s="525"/>
      <c r="K237" s="525"/>
      <c r="L237" s="525"/>
    </row>
    <row r="238" spans="1:12">
      <c r="A238" s="525"/>
      <c r="B238" s="525"/>
      <c r="C238" s="525"/>
      <c r="D238" s="526"/>
      <c r="E238" s="525"/>
      <c r="F238" s="525"/>
      <c r="G238" s="525"/>
      <c r="H238" s="525"/>
      <c r="I238" s="525"/>
      <c r="J238" s="525"/>
      <c r="K238" s="525"/>
      <c r="L238" s="525"/>
    </row>
    <row r="239" spans="1:12">
      <c r="A239" s="525"/>
      <c r="B239" s="525"/>
      <c r="C239" s="525"/>
      <c r="D239" s="526"/>
      <c r="E239" s="525"/>
      <c r="F239" s="525"/>
      <c r="G239" s="525"/>
      <c r="H239" s="525"/>
      <c r="I239" s="525"/>
      <c r="J239" s="525"/>
      <c r="K239" s="525"/>
      <c r="L239" s="525"/>
    </row>
    <row r="240" spans="1:12">
      <c r="A240" s="525"/>
      <c r="B240" s="525"/>
      <c r="C240" s="525"/>
      <c r="D240" s="526"/>
      <c r="E240" s="525"/>
      <c r="F240" s="525"/>
      <c r="G240" s="525"/>
      <c r="H240" s="525"/>
      <c r="I240" s="525"/>
      <c r="J240" s="525"/>
      <c r="K240" s="525"/>
      <c r="L240" s="525"/>
    </row>
    <row r="241" spans="1:12">
      <c r="A241" s="525"/>
      <c r="B241" s="525"/>
      <c r="C241" s="525"/>
      <c r="D241" s="526"/>
      <c r="E241" s="525"/>
      <c r="F241" s="525"/>
      <c r="G241" s="525"/>
      <c r="H241" s="525"/>
      <c r="I241" s="525"/>
      <c r="J241" s="525"/>
      <c r="K241" s="525"/>
      <c r="L241" s="525"/>
    </row>
    <row r="242" spans="1:12">
      <c r="A242" s="525"/>
      <c r="B242" s="525"/>
      <c r="C242" s="525"/>
      <c r="D242" s="526"/>
      <c r="E242" s="525"/>
      <c r="F242" s="525"/>
      <c r="G242" s="525"/>
      <c r="H242" s="525"/>
      <c r="I242" s="525"/>
      <c r="J242" s="525"/>
      <c r="K242" s="525"/>
      <c r="L242" s="525"/>
    </row>
    <row r="243" spans="1:12">
      <c r="A243" s="525"/>
      <c r="B243" s="525"/>
      <c r="C243" s="525"/>
      <c r="D243" s="526"/>
      <c r="E243" s="525"/>
      <c r="F243" s="525"/>
      <c r="G243" s="525"/>
      <c r="H243" s="525"/>
      <c r="I243" s="525"/>
      <c r="J243" s="525"/>
      <c r="K243" s="525"/>
      <c r="L243" s="525"/>
    </row>
    <row r="244" spans="1:12">
      <c r="A244" s="525"/>
      <c r="B244" s="525"/>
      <c r="C244" s="525"/>
      <c r="D244" s="526"/>
      <c r="E244" s="525"/>
      <c r="F244" s="525"/>
      <c r="G244" s="525"/>
      <c r="H244" s="525"/>
      <c r="I244" s="525"/>
      <c r="J244" s="525"/>
      <c r="K244" s="525"/>
      <c r="L244" s="525"/>
    </row>
    <row r="245" spans="1:12">
      <c r="A245" s="525"/>
      <c r="B245" s="525"/>
      <c r="C245" s="525"/>
      <c r="D245" s="526"/>
      <c r="E245" s="525"/>
      <c r="F245" s="525"/>
      <c r="G245" s="525"/>
      <c r="H245" s="525"/>
      <c r="I245" s="525"/>
      <c r="J245" s="525"/>
      <c r="K245" s="525"/>
      <c r="L245" s="525"/>
    </row>
    <row r="246" spans="1:12">
      <c r="A246" s="525"/>
      <c r="B246" s="525"/>
      <c r="C246" s="525"/>
      <c r="D246" s="526"/>
      <c r="E246" s="525"/>
      <c r="F246" s="525"/>
      <c r="G246" s="525"/>
      <c r="H246" s="525"/>
      <c r="I246" s="525"/>
      <c r="J246" s="525"/>
      <c r="K246" s="525"/>
      <c r="L246" s="525"/>
    </row>
    <row r="247" spans="1:12">
      <c r="A247" s="525"/>
      <c r="B247" s="525"/>
      <c r="C247" s="525"/>
      <c r="D247" s="526"/>
      <c r="E247" s="525"/>
      <c r="F247" s="525"/>
      <c r="G247" s="525"/>
      <c r="H247" s="525"/>
      <c r="I247" s="525"/>
      <c r="J247" s="525"/>
      <c r="K247" s="525"/>
      <c r="L247" s="525"/>
    </row>
    <row r="248" spans="1:12">
      <c r="A248" s="525"/>
      <c r="B248" s="525"/>
      <c r="C248" s="525"/>
      <c r="D248" s="526"/>
      <c r="E248" s="525"/>
      <c r="F248" s="525"/>
      <c r="G248" s="525"/>
      <c r="H248" s="525"/>
      <c r="I248" s="525"/>
      <c r="J248" s="525"/>
      <c r="K248" s="525"/>
      <c r="L248" s="525"/>
    </row>
    <row r="249" spans="1:12">
      <c r="A249" s="525"/>
      <c r="B249" s="525"/>
      <c r="C249" s="525"/>
      <c r="D249" s="526"/>
      <c r="E249" s="525"/>
      <c r="F249" s="525"/>
      <c r="G249" s="525"/>
      <c r="H249" s="525"/>
      <c r="I249" s="525"/>
      <c r="J249" s="525"/>
      <c r="K249" s="525"/>
      <c r="L249" s="525"/>
    </row>
    <row r="250" spans="1:12">
      <c r="A250" s="525"/>
      <c r="B250" s="525"/>
      <c r="C250" s="525"/>
      <c r="D250" s="526"/>
      <c r="E250" s="525"/>
      <c r="F250" s="525"/>
      <c r="G250" s="525"/>
      <c r="H250" s="525"/>
      <c r="I250" s="525"/>
      <c r="J250" s="525"/>
      <c r="K250" s="525"/>
      <c r="L250" s="525"/>
    </row>
    <row r="251" spans="1:12">
      <c r="A251" s="525"/>
      <c r="B251" s="525"/>
      <c r="C251" s="525"/>
      <c r="D251" s="526"/>
      <c r="E251" s="525"/>
      <c r="F251" s="525"/>
      <c r="G251" s="525"/>
      <c r="H251" s="525"/>
      <c r="I251" s="525"/>
      <c r="J251" s="525"/>
      <c r="K251" s="525"/>
      <c r="L251" s="525"/>
    </row>
    <row r="252" spans="1:12">
      <c r="A252" s="525"/>
      <c r="B252" s="525"/>
      <c r="C252" s="525"/>
      <c r="D252" s="526"/>
      <c r="E252" s="525"/>
      <c r="F252" s="525"/>
      <c r="G252" s="525"/>
      <c r="H252" s="525"/>
      <c r="I252" s="525"/>
      <c r="J252" s="525"/>
      <c r="K252" s="525"/>
      <c r="L252" s="525"/>
    </row>
    <row r="253" spans="1:12">
      <c r="A253" s="525"/>
      <c r="B253" s="525"/>
      <c r="C253" s="525"/>
      <c r="D253" s="526"/>
      <c r="E253" s="525"/>
      <c r="F253" s="525"/>
      <c r="G253" s="525"/>
      <c r="H253" s="525"/>
      <c r="I253" s="525"/>
      <c r="J253" s="525"/>
      <c r="K253" s="525"/>
      <c r="L253" s="525"/>
    </row>
    <row r="254" spans="1:12">
      <c r="A254" s="525"/>
      <c r="B254" s="525"/>
      <c r="C254" s="525"/>
      <c r="D254" s="526"/>
      <c r="E254" s="525"/>
      <c r="F254" s="525"/>
      <c r="G254" s="525"/>
      <c r="H254" s="525"/>
      <c r="I254" s="525"/>
      <c r="J254" s="525"/>
      <c r="K254" s="525"/>
      <c r="L254" s="525"/>
    </row>
    <row r="255" spans="1:12">
      <c r="A255" s="525"/>
      <c r="B255" s="525"/>
      <c r="C255" s="525"/>
      <c r="D255" s="526"/>
      <c r="E255" s="525"/>
      <c r="F255" s="525"/>
      <c r="G255" s="525"/>
      <c r="H255" s="525"/>
      <c r="I255" s="525"/>
      <c r="J255" s="525"/>
      <c r="K255" s="525"/>
      <c r="L255" s="525"/>
    </row>
    <row r="256" spans="1:12">
      <c r="A256" s="525"/>
      <c r="B256" s="525"/>
      <c r="C256" s="525"/>
      <c r="D256" s="526"/>
      <c r="E256" s="525"/>
      <c r="F256" s="525"/>
      <c r="G256" s="525"/>
      <c r="H256" s="525"/>
      <c r="I256" s="525"/>
      <c r="J256" s="525"/>
      <c r="K256" s="525"/>
      <c r="L256" s="525"/>
    </row>
    <row r="257" spans="1:12">
      <c r="A257" s="525"/>
      <c r="B257" s="525"/>
      <c r="C257" s="525"/>
      <c r="D257" s="526"/>
      <c r="E257" s="525"/>
      <c r="F257" s="525"/>
      <c r="G257" s="525"/>
      <c r="H257" s="525"/>
      <c r="I257" s="525"/>
      <c r="J257" s="525"/>
      <c r="K257" s="525"/>
      <c r="L257" s="525"/>
    </row>
    <row r="258" spans="1:12">
      <c r="A258" s="525"/>
      <c r="B258" s="525"/>
      <c r="C258" s="525"/>
      <c r="D258" s="526"/>
      <c r="E258" s="525"/>
      <c r="F258" s="525"/>
      <c r="G258" s="525"/>
      <c r="H258" s="525"/>
      <c r="I258" s="525"/>
      <c r="J258" s="525"/>
      <c r="K258" s="525"/>
      <c r="L258" s="525"/>
    </row>
    <row r="259" spans="1:12">
      <c r="A259" s="525"/>
      <c r="B259" s="525"/>
      <c r="C259" s="525"/>
      <c r="D259" s="526"/>
      <c r="E259" s="525"/>
      <c r="F259" s="525"/>
      <c r="G259" s="525"/>
      <c r="H259" s="525"/>
      <c r="I259" s="525"/>
      <c r="J259" s="525"/>
      <c r="K259" s="525"/>
      <c r="L259" s="525"/>
    </row>
    <row r="260" spans="1:12">
      <c r="A260" s="525"/>
      <c r="B260" s="525"/>
      <c r="C260" s="525"/>
      <c r="D260" s="526"/>
      <c r="E260" s="525"/>
      <c r="F260" s="525"/>
      <c r="G260" s="525"/>
      <c r="H260" s="525"/>
      <c r="I260" s="525"/>
      <c r="J260" s="525"/>
      <c r="K260" s="525"/>
      <c r="L260" s="525"/>
    </row>
    <row r="261" spans="1:12">
      <c r="A261" s="525"/>
      <c r="B261" s="525"/>
      <c r="C261" s="525"/>
      <c r="D261" s="526"/>
      <c r="E261" s="525"/>
      <c r="F261" s="525"/>
      <c r="G261" s="525"/>
      <c r="H261" s="525"/>
      <c r="I261" s="525"/>
      <c r="J261" s="525"/>
      <c r="K261" s="525"/>
      <c r="L261" s="525"/>
    </row>
    <row r="262" spans="1:12">
      <c r="A262" s="525"/>
      <c r="B262" s="525"/>
      <c r="C262" s="525"/>
      <c r="D262" s="526"/>
      <c r="E262" s="525"/>
      <c r="F262" s="525"/>
      <c r="G262" s="525"/>
      <c r="H262" s="525"/>
      <c r="I262" s="525"/>
      <c r="J262" s="525"/>
      <c r="K262" s="525"/>
      <c r="L262" s="525"/>
    </row>
    <row r="263" spans="1:12">
      <c r="A263" s="525"/>
      <c r="B263" s="525"/>
      <c r="C263" s="525"/>
      <c r="D263" s="526"/>
      <c r="E263" s="525"/>
      <c r="F263" s="525"/>
      <c r="G263" s="525"/>
      <c r="H263" s="525"/>
      <c r="I263" s="525"/>
      <c r="J263" s="525"/>
      <c r="K263" s="525"/>
      <c r="L263" s="525"/>
    </row>
    <row r="264" spans="1:12">
      <c r="A264" s="525"/>
      <c r="B264" s="525"/>
      <c r="C264" s="525"/>
      <c r="D264" s="526"/>
      <c r="E264" s="525"/>
      <c r="F264" s="525"/>
      <c r="G264" s="525"/>
      <c r="H264" s="525"/>
      <c r="I264" s="525"/>
      <c r="J264" s="525"/>
      <c r="K264" s="525"/>
      <c r="L264" s="525"/>
    </row>
    <row r="265" spans="1:12">
      <c r="A265" s="525"/>
      <c r="B265" s="525"/>
      <c r="C265" s="525"/>
      <c r="D265" s="526"/>
      <c r="E265" s="525"/>
      <c r="F265" s="525"/>
      <c r="G265" s="525"/>
      <c r="H265" s="525"/>
      <c r="I265" s="525"/>
      <c r="J265" s="525"/>
      <c r="K265" s="525"/>
      <c r="L265" s="525"/>
    </row>
    <row r="266" spans="1:12">
      <c r="A266" s="525"/>
      <c r="B266" s="525"/>
      <c r="C266" s="525"/>
      <c r="D266" s="526"/>
      <c r="E266" s="525"/>
      <c r="F266" s="525"/>
      <c r="G266" s="525"/>
      <c r="H266" s="525"/>
      <c r="I266" s="525"/>
      <c r="J266" s="525"/>
      <c r="K266" s="525"/>
      <c r="L266" s="525"/>
    </row>
    <row r="267" spans="1:12">
      <c r="A267" s="525"/>
      <c r="B267" s="525"/>
      <c r="C267" s="525"/>
      <c r="D267" s="526"/>
      <c r="E267" s="525"/>
      <c r="F267" s="525"/>
      <c r="G267" s="525"/>
      <c r="H267" s="525"/>
      <c r="I267" s="525"/>
      <c r="J267" s="525"/>
      <c r="K267" s="525"/>
      <c r="L267" s="525"/>
    </row>
    <row r="268" spans="1:12">
      <c r="A268" s="525"/>
      <c r="B268" s="525"/>
      <c r="C268" s="525"/>
      <c r="D268" s="526"/>
      <c r="E268" s="525"/>
      <c r="F268" s="525"/>
      <c r="G268" s="525"/>
      <c r="H268" s="525"/>
      <c r="I268" s="525"/>
      <c r="J268" s="525"/>
      <c r="K268" s="525"/>
      <c r="L268" s="525"/>
    </row>
    <row r="269" spans="1:12">
      <c r="A269" s="525"/>
      <c r="B269" s="525"/>
      <c r="C269" s="525"/>
      <c r="D269" s="526"/>
      <c r="E269" s="525"/>
      <c r="F269" s="525"/>
      <c r="G269" s="525"/>
      <c r="H269" s="525"/>
      <c r="I269" s="525"/>
      <c r="J269" s="525"/>
      <c r="K269" s="525"/>
      <c r="L269" s="525"/>
    </row>
    <row r="270" spans="1:12">
      <c r="A270" s="525"/>
      <c r="B270" s="525"/>
      <c r="C270" s="525"/>
      <c r="D270" s="526"/>
      <c r="E270" s="525"/>
      <c r="F270" s="525"/>
      <c r="G270" s="525"/>
      <c r="H270" s="525"/>
      <c r="I270" s="525"/>
      <c r="J270" s="525"/>
      <c r="K270" s="525"/>
      <c r="L270" s="525"/>
    </row>
    <row r="271" spans="1:12">
      <c r="A271" s="525"/>
      <c r="B271" s="525"/>
      <c r="C271" s="525"/>
      <c r="D271" s="526"/>
      <c r="E271" s="525"/>
      <c r="F271" s="525"/>
      <c r="G271" s="525"/>
      <c r="H271" s="525"/>
      <c r="I271" s="525"/>
      <c r="J271" s="525"/>
      <c r="K271" s="525"/>
      <c r="L271" s="525"/>
    </row>
    <row r="272" spans="1:12">
      <c r="A272" s="525"/>
      <c r="B272" s="525"/>
      <c r="C272" s="525"/>
      <c r="D272" s="526"/>
      <c r="E272" s="525"/>
      <c r="F272" s="525"/>
      <c r="G272" s="525"/>
      <c r="H272" s="525"/>
      <c r="I272" s="525"/>
      <c r="J272" s="525"/>
      <c r="K272" s="525"/>
      <c r="L272" s="525"/>
    </row>
    <row r="273" spans="1:12">
      <c r="A273" s="525"/>
      <c r="B273" s="525"/>
      <c r="C273" s="525"/>
      <c r="D273" s="526"/>
      <c r="E273" s="525"/>
      <c r="F273" s="525"/>
      <c r="G273" s="525"/>
      <c r="H273" s="525"/>
      <c r="I273" s="525"/>
      <c r="J273" s="525"/>
      <c r="K273" s="525"/>
      <c r="L273" s="525"/>
    </row>
    <row r="274" spans="1:12">
      <c r="A274" s="525"/>
      <c r="B274" s="525"/>
      <c r="C274" s="525"/>
      <c r="D274" s="526"/>
      <c r="E274" s="525"/>
      <c r="F274" s="525"/>
      <c r="G274" s="525"/>
      <c r="H274" s="525"/>
      <c r="I274" s="525"/>
      <c r="J274" s="525"/>
      <c r="K274" s="525"/>
      <c r="L274" s="525"/>
    </row>
    <row r="275" spans="1:12">
      <c r="A275" s="525"/>
      <c r="B275" s="525"/>
      <c r="C275" s="525"/>
      <c r="D275" s="526"/>
      <c r="E275" s="525"/>
      <c r="F275" s="525"/>
      <c r="G275" s="525"/>
      <c r="H275" s="525"/>
      <c r="I275" s="525"/>
      <c r="J275" s="525"/>
      <c r="K275" s="525"/>
      <c r="L275" s="525"/>
    </row>
    <row r="276" spans="1:12">
      <c r="A276" s="525"/>
      <c r="B276" s="525"/>
      <c r="C276" s="525"/>
      <c r="D276" s="526"/>
      <c r="E276" s="525"/>
      <c r="F276" s="525"/>
      <c r="G276" s="525"/>
      <c r="H276" s="525"/>
      <c r="I276" s="525"/>
      <c r="J276" s="525"/>
      <c r="K276" s="525"/>
      <c r="L276" s="525"/>
    </row>
    <row r="277" spans="1:12">
      <c r="A277" s="525"/>
      <c r="B277" s="525"/>
      <c r="C277" s="525"/>
      <c r="D277" s="526"/>
      <c r="E277" s="525"/>
      <c r="F277" s="525"/>
      <c r="G277" s="525"/>
      <c r="H277" s="525"/>
      <c r="I277" s="525"/>
      <c r="J277" s="525"/>
      <c r="K277" s="525"/>
      <c r="L277" s="525"/>
    </row>
    <row r="278" spans="1:12">
      <c r="A278" s="525"/>
      <c r="B278" s="525"/>
      <c r="C278" s="525"/>
      <c r="D278" s="526"/>
      <c r="E278" s="525"/>
      <c r="F278" s="525"/>
      <c r="G278" s="525"/>
      <c r="H278" s="525"/>
      <c r="I278" s="525"/>
      <c r="J278" s="525"/>
      <c r="K278" s="525"/>
      <c r="L278" s="525"/>
    </row>
    <row r="279" spans="1:12">
      <c r="A279" s="525"/>
      <c r="B279" s="525"/>
      <c r="C279" s="525"/>
      <c r="D279" s="526"/>
      <c r="E279" s="525"/>
      <c r="F279" s="525"/>
      <c r="G279" s="525"/>
      <c r="H279" s="525"/>
      <c r="I279" s="525"/>
      <c r="J279" s="525"/>
      <c r="K279" s="525"/>
      <c r="L279" s="525"/>
    </row>
    <row r="280" spans="1:12">
      <c r="A280" s="525"/>
      <c r="B280" s="525"/>
      <c r="C280" s="525"/>
      <c r="D280" s="526"/>
      <c r="E280" s="525"/>
      <c r="F280" s="525"/>
      <c r="G280" s="525"/>
      <c r="H280" s="525"/>
      <c r="I280" s="525"/>
      <c r="J280" s="525"/>
      <c r="K280" s="525"/>
      <c r="L280" s="525"/>
    </row>
    <row r="281" spans="1:12">
      <c r="A281" s="525"/>
      <c r="B281" s="525"/>
      <c r="C281" s="525"/>
      <c r="D281" s="526"/>
      <c r="E281" s="525"/>
      <c r="F281" s="525"/>
      <c r="G281" s="525"/>
      <c r="H281" s="525"/>
      <c r="I281" s="525"/>
      <c r="J281" s="525"/>
      <c r="K281" s="525"/>
      <c r="L281" s="525"/>
    </row>
    <row r="282" spans="1:12">
      <c r="A282" s="525"/>
      <c r="B282" s="525"/>
      <c r="C282" s="525"/>
      <c r="D282" s="526"/>
      <c r="E282" s="525"/>
      <c r="F282" s="525"/>
      <c r="G282" s="525"/>
      <c r="H282" s="525"/>
      <c r="I282" s="525"/>
      <c r="J282" s="525"/>
      <c r="K282" s="525"/>
      <c r="L282" s="525"/>
    </row>
    <row r="283" spans="1:12">
      <c r="A283" s="525"/>
      <c r="B283" s="525"/>
      <c r="C283" s="525"/>
      <c r="D283" s="526"/>
      <c r="E283" s="525"/>
      <c r="F283" s="525"/>
      <c r="G283" s="525"/>
      <c r="H283" s="525"/>
      <c r="I283" s="525"/>
      <c r="J283" s="525"/>
      <c r="K283" s="525"/>
      <c r="L283" s="525"/>
    </row>
    <row r="284" spans="1:12">
      <c r="A284" s="525"/>
      <c r="B284" s="525"/>
      <c r="C284" s="525"/>
      <c r="D284" s="526"/>
      <c r="E284" s="525"/>
      <c r="F284" s="525"/>
      <c r="G284" s="525"/>
      <c r="H284" s="525"/>
      <c r="I284" s="525"/>
      <c r="J284" s="525"/>
      <c r="K284" s="525"/>
      <c r="L284" s="525"/>
    </row>
    <row r="285" spans="1:12">
      <c r="A285" s="525"/>
      <c r="B285" s="525"/>
      <c r="C285" s="525"/>
      <c r="D285" s="526"/>
      <c r="E285" s="525"/>
      <c r="F285" s="525"/>
      <c r="G285" s="525"/>
      <c r="H285" s="525"/>
      <c r="I285" s="525"/>
      <c r="J285" s="525"/>
      <c r="K285" s="525"/>
      <c r="L285" s="525"/>
    </row>
    <row r="286" spans="1:12">
      <c r="A286" s="525"/>
      <c r="B286" s="525"/>
      <c r="C286" s="525"/>
      <c r="D286" s="526"/>
      <c r="E286" s="525"/>
      <c r="F286" s="525"/>
      <c r="G286" s="525"/>
      <c r="H286" s="525"/>
      <c r="I286" s="525"/>
      <c r="J286" s="525"/>
      <c r="K286" s="525"/>
      <c r="L286" s="525"/>
    </row>
    <row r="287" spans="1:12">
      <c r="A287" s="525"/>
      <c r="B287" s="525"/>
      <c r="C287" s="525"/>
      <c r="D287" s="526"/>
      <c r="E287" s="525"/>
      <c r="F287" s="525"/>
      <c r="G287" s="525"/>
      <c r="H287" s="525"/>
      <c r="I287" s="525"/>
      <c r="J287" s="525"/>
      <c r="K287" s="525"/>
      <c r="L287" s="525"/>
    </row>
    <row r="288" spans="1:12">
      <c r="A288" s="525"/>
      <c r="B288" s="525"/>
      <c r="C288" s="525"/>
      <c r="D288" s="526"/>
      <c r="E288" s="525"/>
      <c r="F288" s="525"/>
      <c r="G288" s="525"/>
      <c r="H288" s="525"/>
      <c r="I288" s="525"/>
      <c r="J288" s="525"/>
      <c r="K288" s="525"/>
      <c r="L288" s="525"/>
    </row>
    <row r="289" spans="1:12">
      <c r="A289" s="525"/>
      <c r="B289" s="525"/>
      <c r="C289" s="525"/>
      <c r="D289" s="526"/>
      <c r="E289" s="525"/>
      <c r="F289" s="525"/>
      <c r="G289" s="525"/>
      <c r="H289" s="525"/>
      <c r="I289" s="525"/>
      <c r="J289" s="525"/>
      <c r="K289" s="525"/>
      <c r="L289" s="525"/>
    </row>
    <row r="290" spans="1:12">
      <c r="A290" s="525"/>
      <c r="B290" s="525"/>
      <c r="C290" s="525"/>
      <c r="D290" s="526"/>
      <c r="E290" s="525"/>
      <c r="F290" s="525"/>
      <c r="G290" s="525"/>
      <c r="H290" s="525"/>
      <c r="I290" s="525"/>
      <c r="J290" s="525"/>
      <c r="K290" s="525"/>
      <c r="L290" s="525"/>
    </row>
    <row r="291" spans="1:12">
      <c r="A291" s="525"/>
      <c r="B291" s="525"/>
      <c r="C291" s="525"/>
      <c r="D291" s="526"/>
      <c r="E291" s="525"/>
      <c r="F291" s="525"/>
      <c r="G291" s="525"/>
      <c r="H291" s="525"/>
      <c r="I291" s="525"/>
      <c r="J291" s="525"/>
      <c r="K291" s="525"/>
      <c r="L291" s="525"/>
    </row>
    <row r="292" spans="1:12">
      <c r="A292" s="525"/>
      <c r="B292" s="525"/>
      <c r="C292" s="525"/>
      <c r="D292" s="526"/>
      <c r="E292" s="525"/>
      <c r="F292" s="525"/>
      <c r="G292" s="525"/>
      <c r="H292" s="525"/>
      <c r="I292" s="525"/>
      <c r="J292" s="525"/>
      <c r="K292" s="525"/>
      <c r="L292" s="525"/>
    </row>
    <row r="293" spans="1:12">
      <c r="A293" s="525"/>
      <c r="B293" s="525"/>
      <c r="C293" s="525"/>
      <c r="D293" s="526"/>
      <c r="E293" s="525"/>
      <c r="F293" s="525"/>
      <c r="G293" s="525"/>
      <c r="H293" s="525"/>
      <c r="I293" s="525"/>
      <c r="J293" s="525"/>
      <c r="K293" s="525"/>
      <c r="L293" s="525"/>
    </row>
    <row r="294" spans="1:12">
      <c r="A294" s="525"/>
      <c r="B294" s="525"/>
      <c r="C294" s="525"/>
      <c r="D294" s="526"/>
      <c r="E294" s="525"/>
      <c r="F294" s="525"/>
      <c r="G294" s="525"/>
      <c r="H294" s="525"/>
      <c r="I294" s="525"/>
      <c r="J294" s="525"/>
      <c r="K294" s="525"/>
      <c r="L294" s="525"/>
    </row>
    <row r="295" spans="1:12">
      <c r="A295" s="525"/>
      <c r="B295" s="525"/>
      <c r="C295" s="525"/>
      <c r="D295" s="526"/>
      <c r="E295" s="525"/>
      <c r="F295" s="525"/>
      <c r="G295" s="525"/>
      <c r="H295" s="525"/>
      <c r="I295" s="525"/>
      <c r="J295" s="525"/>
      <c r="K295" s="525"/>
      <c r="L295" s="525"/>
    </row>
    <row r="296" spans="1:12">
      <c r="A296" s="525"/>
      <c r="B296" s="525"/>
      <c r="C296" s="525"/>
      <c r="D296" s="526"/>
      <c r="E296" s="525"/>
      <c r="F296" s="525"/>
      <c r="G296" s="525"/>
      <c r="H296" s="525"/>
      <c r="I296" s="525"/>
      <c r="J296" s="525"/>
      <c r="K296" s="525"/>
      <c r="L296" s="525"/>
    </row>
    <row r="297" spans="1:12">
      <c r="A297" s="525"/>
      <c r="B297" s="525"/>
      <c r="C297" s="525"/>
      <c r="D297" s="526"/>
      <c r="E297" s="525"/>
      <c r="F297" s="525"/>
      <c r="G297" s="525"/>
      <c r="H297" s="525"/>
      <c r="I297" s="525"/>
      <c r="J297" s="525"/>
      <c r="K297" s="525"/>
      <c r="L297" s="525"/>
    </row>
    <row r="298" spans="1:12">
      <c r="A298" s="525"/>
      <c r="B298" s="525"/>
      <c r="C298" s="525"/>
      <c r="D298" s="526"/>
      <c r="E298" s="525"/>
      <c r="F298" s="525"/>
      <c r="G298" s="525"/>
      <c r="H298" s="525"/>
      <c r="I298" s="525"/>
      <c r="J298" s="525"/>
      <c r="K298" s="525"/>
      <c r="L298" s="525"/>
    </row>
    <row r="299" spans="1:12">
      <c r="A299" s="525"/>
      <c r="B299" s="525"/>
      <c r="C299" s="525"/>
      <c r="D299" s="526"/>
      <c r="E299" s="525"/>
      <c r="F299" s="525"/>
      <c r="G299" s="525"/>
      <c r="H299" s="525"/>
      <c r="I299" s="525"/>
      <c r="J299" s="525"/>
      <c r="K299" s="525"/>
      <c r="L299" s="525"/>
    </row>
    <row r="300" spans="1:12">
      <c r="A300" s="525"/>
      <c r="B300" s="525"/>
      <c r="C300" s="525"/>
      <c r="D300" s="526"/>
      <c r="E300" s="525"/>
      <c r="F300" s="525"/>
      <c r="G300" s="525"/>
      <c r="H300" s="525"/>
      <c r="I300" s="525"/>
      <c r="J300" s="525"/>
      <c r="K300" s="525"/>
      <c r="L300" s="525"/>
    </row>
    <row r="301" spans="1:12">
      <c r="A301" s="525"/>
      <c r="B301" s="525"/>
      <c r="C301" s="525"/>
      <c r="D301" s="526"/>
      <c r="E301" s="525"/>
      <c r="F301" s="525"/>
      <c r="G301" s="525"/>
      <c r="H301" s="525"/>
      <c r="I301" s="525"/>
      <c r="J301" s="525"/>
      <c r="K301" s="525"/>
      <c r="L301" s="525"/>
    </row>
    <row r="302" spans="1:12">
      <c r="A302" s="525"/>
      <c r="B302" s="525"/>
      <c r="C302" s="525"/>
      <c r="D302" s="526"/>
      <c r="E302" s="525"/>
      <c r="F302" s="525"/>
      <c r="G302" s="525"/>
      <c r="H302" s="525"/>
      <c r="I302" s="525"/>
      <c r="J302" s="525"/>
      <c r="K302" s="525"/>
      <c r="L302" s="525"/>
    </row>
    <row r="303" spans="1:12">
      <c r="A303" s="525"/>
      <c r="B303" s="525"/>
      <c r="C303" s="525"/>
      <c r="D303" s="526"/>
      <c r="E303" s="525"/>
      <c r="F303" s="525"/>
      <c r="G303" s="525"/>
      <c r="H303" s="525"/>
      <c r="I303" s="525"/>
      <c r="J303" s="525"/>
      <c r="K303" s="525"/>
      <c r="L303" s="525"/>
    </row>
    <row r="304" spans="1:12">
      <c r="A304" s="525"/>
      <c r="B304" s="525"/>
      <c r="C304" s="525"/>
      <c r="D304" s="526"/>
      <c r="E304" s="525"/>
      <c r="F304" s="525"/>
      <c r="G304" s="525"/>
      <c r="H304" s="525"/>
      <c r="I304" s="525"/>
      <c r="J304" s="525"/>
      <c r="K304" s="525"/>
      <c r="L304" s="525"/>
    </row>
    <row r="305" spans="1:12">
      <c r="A305" s="525"/>
      <c r="B305" s="525"/>
      <c r="C305" s="525"/>
      <c r="D305" s="526"/>
      <c r="E305" s="525"/>
      <c r="F305" s="525"/>
      <c r="G305" s="525"/>
      <c r="H305" s="525"/>
      <c r="I305" s="525"/>
      <c r="J305" s="525"/>
      <c r="K305" s="525"/>
      <c r="L305" s="525"/>
    </row>
    <row r="306" spans="1:12">
      <c r="A306" s="525"/>
      <c r="B306" s="525"/>
      <c r="C306" s="525"/>
      <c r="D306" s="526"/>
      <c r="E306" s="525"/>
      <c r="F306" s="525"/>
      <c r="G306" s="525"/>
      <c r="H306" s="525"/>
      <c r="I306" s="525"/>
      <c r="J306" s="525"/>
      <c r="K306" s="525"/>
      <c r="L306" s="525"/>
    </row>
    <row r="307" spans="1:12">
      <c r="A307" s="525"/>
      <c r="B307" s="525"/>
      <c r="C307" s="525"/>
      <c r="D307" s="526"/>
      <c r="E307" s="525"/>
      <c r="F307" s="525"/>
      <c r="G307" s="525"/>
      <c r="H307" s="525"/>
      <c r="I307" s="525"/>
      <c r="J307" s="525"/>
      <c r="K307" s="525"/>
      <c r="L307" s="525"/>
    </row>
    <row r="308" spans="1:12">
      <c r="A308" s="525"/>
      <c r="B308" s="525"/>
      <c r="C308" s="525"/>
      <c r="D308" s="526"/>
      <c r="E308" s="525"/>
      <c r="F308" s="525"/>
      <c r="G308" s="525"/>
      <c r="H308" s="525"/>
      <c r="I308" s="525"/>
      <c r="J308" s="525"/>
      <c r="K308" s="525"/>
      <c r="L308" s="525"/>
    </row>
    <row r="309" spans="1:12">
      <c r="A309" s="525"/>
      <c r="B309" s="525"/>
      <c r="C309" s="525"/>
      <c r="D309" s="526"/>
      <c r="E309" s="525"/>
      <c r="F309" s="525"/>
      <c r="G309" s="525"/>
      <c r="H309" s="525"/>
      <c r="I309" s="525"/>
      <c r="J309" s="525"/>
      <c r="K309" s="525"/>
      <c r="L309" s="525"/>
    </row>
    <row r="310" spans="1:12">
      <c r="A310" s="525"/>
      <c r="B310" s="525"/>
      <c r="C310" s="525"/>
      <c r="D310" s="526"/>
      <c r="E310" s="525"/>
      <c r="F310" s="525"/>
      <c r="G310" s="525"/>
      <c r="H310" s="525"/>
      <c r="I310" s="525"/>
      <c r="J310" s="525"/>
      <c r="K310" s="525"/>
      <c r="L310" s="525"/>
    </row>
    <row r="311" spans="1:12">
      <c r="A311" s="525"/>
      <c r="B311" s="525"/>
      <c r="C311" s="525"/>
      <c r="D311" s="526"/>
      <c r="E311" s="525"/>
      <c r="F311" s="525"/>
      <c r="G311" s="525"/>
      <c r="H311" s="525"/>
      <c r="I311" s="525"/>
      <c r="J311" s="525"/>
      <c r="K311" s="525"/>
      <c r="L311" s="525"/>
    </row>
    <row r="312" spans="1:12">
      <c r="A312" s="525"/>
      <c r="B312" s="525"/>
      <c r="C312" s="525"/>
      <c r="D312" s="526"/>
      <c r="E312" s="525"/>
      <c r="F312" s="525"/>
      <c r="G312" s="525"/>
      <c r="H312" s="525"/>
      <c r="I312" s="525"/>
      <c r="J312" s="525"/>
      <c r="K312" s="525"/>
      <c r="L312" s="525"/>
    </row>
    <row r="313" spans="1:12">
      <c r="A313" s="525"/>
      <c r="B313" s="525"/>
      <c r="C313" s="525"/>
      <c r="D313" s="526"/>
      <c r="E313" s="525"/>
      <c r="F313" s="525"/>
      <c r="G313" s="525"/>
      <c r="H313" s="525"/>
      <c r="I313" s="525"/>
      <c r="J313" s="525"/>
      <c r="K313" s="525"/>
      <c r="L313" s="525"/>
    </row>
    <row r="314" spans="1:12">
      <c r="A314" s="525"/>
      <c r="B314" s="525"/>
      <c r="C314" s="525"/>
      <c r="D314" s="526"/>
      <c r="E314" s="525"/>
      <c r="F314" s="525"/>
      <c r="G314" s="525"/>
      <c r="H314" s="525"/>
      <c r="I314" s="525"/>
      <c r="J314" s="525"/>
      <c r="K314" s="525"/>
      <c r="L314" s="525"/>
    </row>
    <row r="315" spans="1:12">
      <c r="A315" s="525"/>
      <c r="B315" s="525"/>
      <c r="C315" s="525"/>
      <c r="D315" s="526"/>
      <c r="E315" s="525"/>
      <c r="F315" s="525"/>
      <c r="G315" s="525"/>
      <c r="H315" s="525"/>
      <c r="I315" s="525"/>
      <c r="J315" s="525"/>
      <c r="K315" s="525"/>
      <c r="L315" s="525"/>
    </row>
    <row r="316" spans="1:12">
      <c r="A316" s="525"/>
      <c r="B316" s="525"/>
      <c r="C316" s="525"/>
      <c r="D316" s="526"/>
      <c r="E316" s="525"/>
      <c r="F316" s="525"/>
      <c r="G316" s="525"/>
      <c r="H316" s="525"/>
      <c r="I316" s="525"/>
      <c r="J316" s="525"/>
      <c r="K316" s="525"/>
      <c r="L316" s="525"/>
    </row>
    <row r="317" spans="1:12">
      <c r="A317" s="525"/>
      <c r="B317" s="525"/>
      <c r="C317" s="525"/>
      <c r="D317" s="526"/>
      <c r="E317" s="525"/>
      <c r="F317" s="525"/>
      <c r="G317" s="525"/>
      <c r="H317" s="525"/>
      <c r="I317" s="525"/>
      <c r="J317" s="525"/>
      <c r="K317" s="525"/>
      <c r="L317" s="525"/>
    </row>
    <row r="318" spans="1:12">
      <c r="A318" s="525"/>
      <c r="B318" s="525"/>
      <c r="C318" s="525"/>
      <c r="D318" s="526"/>
      <c r="E318" s="525"/>
      <c r="F318" s="525"/>
      <c r="G318" s="525"/>
      <c r="H318" s="525"/>
      <c r="I318" s="525"/>
      <c r="J318" s="525"/>
      <c r="K318" s="525"/>
      <c r="L318" s="525"/>
    </row>
    <row r="319" spans="1:12">
      <c r="A319" s="525"/>
      <c r="B319" s="525"/>
      <c r="C319" s="525"/>
      <c r="D319" s="526"/>
      <c r="E319" s="525"/>
      <c r="F319" s="525"/>
      <c r="G319" s="525"/>
      <c r="H319" s="525"/>
      <c r="I319" s="525"/>
      <c r="J319" s="525"/>
      <c r="K319" s="525"/>
      <c r="L319" s="525"/>
    </row>
    <row r="320" spans="1:12">
      <c r="A320" s="525"/>
      <c r="B320" s="525"/>
      <c r="C320" s="525"/>
      <c r="D320" s="526"/>
      <c r="E320" s="525"/>
      <c r="F320" s="525"/>
      <c r="G320" s="525"/>
      <c r="H320" s="525"/>
      <c r="I320" s="525"/>
      <c r="J320" s="525"/>
      <c r="K320" s="525"/>
      <c r="L320" s="525"/>
    </row>
    <row r="321" spans="1:12">
      <c r="A321" s="525"/>
      <c r="B321" s="525"/>
      <c r="C321" s="525"/>
      <c r="D321" s="526"/>
      <c r="E321" s="525"/>
      <c r="F321" s="525"/>
      <c r="G321" s="525"/>
      <c r="H321" s="525"/>
      <c r="I321" s="525"/>
      <c r="J321" s="525"/>
      <c r="K321" s="525"/>
      <c r="L321" s="525"/>
    </row>
    <row r="322" spans="1:12">
      <c r="A322" s="525"/>
      <c r="B322" s="525"/>
      <c r="C322" s="525"/>
      <c r="D322" s="526"/>
      <c r="E322" s="525"/>
      <c r="F322" s="525"/>
      <c r="G322" s="525"/>
      <c r="H322" s="525"/>
      <c r="I322" s="525"/>
      <c r="J322" s="525"/>
      <c r="K322" s="525"/>
      <c r="L322" s="525"/>
    </row>
    <row r="323" spans="1:12">
      <c r="A323" s="525"/>
      <c r="B323" s="525"/>
      <c r="C323" s="525"/>
      <c r="D323" s="526"/>
      <c r="E323" s="525"/>
      <c r="F323" s="525"/>
      <c r="G323" s="525"/>
      <c r="H323" s="525"/>
      <c r="I323" s="525"/>
      <c r="J323" s="525"/>
      <c r="K323" s="525"/>
      <c r="L323" s="525"/>
    </row>
    <row r="324" spans="1:12">
      <c r="A324" s="525"/>
      <c r="B324" s="525"/>
      <c r="C324" s="525"/>
      <c r="D324" s="526"/>
      <c r="E324" s="525"/>
      <c r="F324" s="525"/>
      <c r="G324" s="525"/>
      <c r="H324" s="525"/>
      <c r="I324" s="525"/>
      <c r="J324" s="525"/>
      <c r="K324" s="525"/>
      <c r="L324" s="525"/>
    </row>
    <row r="325" spans="1:12">
      <c r="A325" s="525"/>
      <c r="B325" s="525"/>
      <c r="C325" s="525"/>
      <c r="D325" s="526"/>
      <c r="E325" s="525"/>
      <c r="F325" s="525"/>
      <c r="G325" s="525"/>
      <c r="H325" s="525"/>
      <c r="I325" s="525"/>
      <c r="J325" s="525"/>
      <c r="K325" s="525"/>
      <c r="L325" s="525"/>
    </row>
    <row r="326" spans="1:12">
      <c r="A326" s="525"/>
      <c r="B326" s="525"/>
      <c r="C326" s="525"/>
      <c r="D326" s="526"/>
      <c r="E326" s="525"/>
      <c r="F326" s="525"/>
      <c r="G326" s="525"/>
      <c r="H326" s="525"/>
      <c r="I326" s="525"/>
      <c r="J326" s="525"/>
      <c r="K326" s="525"/>
      <c r="L326" s="525"/>
    </row>
    <row r="327" spans="1:12">
      <c r="A327" s="525"/>
      <c r="B327" s="525"/>
      <c r="C327" s="525"/>
      <c r="D327" s="526"/>
      <c r="E327" s="525"/>
      <c r="F327" s="525"/>
      <c r="G327" s="525"/>
      <c r="H327" s="525"/>
      <c r="I327" s="525"/>
      <c r="J327" s="525"/>
      <c r="K327" s="525"/>
      <c r="L327" s="525"/>
    </row>
    <row r="328" spans="1:12">
      <c r="A328" s="525"/>
      <c r="B328" s="525"/>
      <c r="C328" s="525"/>
      <c r="D328" s="526"/>
      <c r="E328" s="525"/>
      <c r="F328" s="525"/>
      <c r="G328" s="525"/>
      <c r="H328" s="525"/>
      <c r="I328" s="525"/>
      <c r="J328" s="525"/>
      <c r="K328" s="525"/>
      <c r="L328" s="525"/>
    </row>
    <row r="329" spans="1:12">
      <c r="A329" s="525"/>
      <c r="B329" s="525"/>
      <c r="C329" s="525"/>
      <c r="D329" s="526"/>
      <c r="E329" s="525"/>
      <c r="F329" s="525"/>
      <c r="G329" s="525"/>
      <c r="H329" s="525"/>
      <c r="I329" s="525"/>
      <c r="J329" s="525"/>
      <c r="K329" s="525"/>
      <c r="L329" s="525"/>
    </row>
    <row r="330" spans="1:12">
      <c r="A330" s="525"/>
      <c r="B330" s="525"/>
      <c r="C330" s="525"/>
      <c r="D330" s="526"/>
      <c r="E330" s="525"/>
      <c r="F330" s="525"/>
      <c r="G330" s="525"/>
      <c r="H330" s="525"/>
      <c r="I330" s="525"/>
      <c r="J330" s="525"/>
      <c r="K330" s="525"/>
      <c r="L330" s="525"/>
    </row>
    <row r="331" spans="1:12">
      <c r="A331" s="525"/>
      <c r="B331" s="525"/>
      <c r="C331" s="525"/>
      <c r="D331" s="526"/>
      <c r="E331" s="525"/>
      <c r="F331" s="525"/>
      <c r="G331" s="525"/>
      <c r="H331" s="525"/>
      <c r="I331" s="525"/>
      <c r="J331" s="525"/>
      <c r="K331" s="525"/>
      <c r="L331" s="525"/>
    </row>
    <row r="332" spans="1:12">
      <c r="A332" s="525"/>
      <c r="B332" s="525"/>
      <c r="C332" s="525"/>
      <c r="D332" s="526"/>
      <c r="E332" s="525"/>
      <c r="F332" s="525"/>
      <c r="G332" s="525"/>
      <c r="H332" s="525"/>
      <c r="I332" s="525"/>
      <c r="J332" s="525"/>
      <c r="K332" s="525"/>
      <c r="L332" s="525"/>
    </row>
    <row r="333" spans="1:12">
      <c r="A333" s="525"/>
      <c r="B333" s="525"/>
      <c r="C333" s="525"/>
      <c r="D333" s="526"/>
      <c r="E333" s="525"/>
      <c r="F333" s="525"/>
      <c r="G333" s="525"/>
      <c r="H333" s="525"/>
      <c r="I333" s="525"/>
      <c r="J333" s="525"/>
      <c r="K333" s="525"/>
      <c r="L333" s="525"/>
    </row>
    <row r="334" spans="1:12">
      <c r="A334" s="525"/>
      <c r="B334" s="525"/>
      <c r="C334" s="525"/>
      <c r="D334" s="526"/>
      <c r="E334" s="525"/>
      <c r="F334" s="525"/>
      <c r="G334" s="525"/>
      <c r="H334" s="525"/>
      <c r="I334" s="525"/>
      <c r="J334" s="525"/>
      <c r="K334" s="525"/>
      <c r="L334" s="525"/>
    </row>
  </sheetData>
  <mergeCells count="33">
    <mergeCell ref="H1:I1"/>
    <mergeCell ref="J1:L1"/>
    <mergeCell ref="H2:H3"/>
    <mergeCell ref="A1:A3"/>
    <mergeCell ref="B1:B3"/>
    <mergeCell ref="C1:C3"/>
    <mergeCell ref="D1:D3"/>
    <mergeCell ref="F2:G2"/>
    <mergeCell ref="E1:G1"/>
    <mergeCell ref="E40:E54"/>
    <mergeCell ref="M41:M42"/>
    <mergeCell ref="C47:C48"/>
    <mergeCell ref="M47:M48"/>
    <mergeCell ref="E6:E22"/>
    <mergeCell ref="M7:M8"/>
    <mergeCell ref="C13:C14"/>
    <mergeCell ref="M13:M14"/>
    <mergeCell ref="J65:K65"/>
    <mergeCell ref="I2:I3"/>
    <mergeCell ref="L2:L3"/>
    <mergeCell ref="G60:G61"/>
    <mergeCell ref="B4:M4"/>
    <mergeCell ref="M1:M3"/>
    <mergeCell ref="E2:E3"/>
    <mergeCell ref="M60:M61"/>
    <mergeCell ref="E56:E58"/>
    <mergeCell ref="C60:C61"/>
    <mergeCell ref="E60:E61"/>
    <mergeCell ref="F60:F61"/>
    <mergeCell ref="E24:E38"/>
    <mergeCell ref="M25:M26"/>
    <mergeCell ref="C31:C32"/>
    <mergeCell ref="M31:M32"/>
  </mergeCells>
  <phoneticPr fontId="22" type="noConversion"/>
  <printOptions horizontalCentered="1"/>
  <pageMargins left="0.19685039370078741" right="0.19685039370078741" top="0.6692913385826772" bottom="0.51181102362204722" header="0.27559055118110237" footer="0.23622047244094491"/>
  <pageSetup paperSize="9" scale="60" fitToHeight="0" orientation="landscape" r:id="rId1"/>
  <headerFooter>
    <oddHeader xml:space="preserve">&amp;L&amp;"NewsGotT,Normal"&amp;14&amp;UPlan de Control de Calidad de Producción de Materiales en Obras </oddHeader>
    <oddFooter>&amp;L&amp;"NewsGotT,Normal"&amp;10&amp;G&amp;R&amp;"NewsGotT,Normal"&amp;9&amp;P de &amp;N</oddFooter>
  </headerFooter>
  <rowBreaks count="1" manualBreakCount="1">
    <brk id="38" max="16383" man="1"/>
  </rowBreaks>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M649"/>
  <sheetViews>
    <sheetView view="pageBreakPreview" zoomScale="75" zoomScaleNormal="90" zoomScaleSheetLayoutView="75" workbookViewId="0">
      <pane ySplit="3" topLeftCell="A40" activePane="bottomLeft" state="frozen"/>
      <selection activeCell="G35" sqref="G35"/>
      <selection pane="bottomLeft" activeCell="E54" sqref="E54"/>
    </sheetView>
  </sheetViews>
  <sheetFormatPr baseColWidth="10" defaultRowHeight="15"/>
  <cols>
    <col min="1" max="1" width="10.140625" style="232" customWidth="1"/>
    <col min="2" max="2" width="47.85546875" style="233" customWidth="1"/>
    <col min="3" max="3" width="5.85546875" style="232" customWidth="1"/>
    <col min="4" max="4" width="22.85546875" style="233" bestFit="1" customWidth="1"/>
    <col min="5" max="5" width="24.28515625" style="233" bestFit="1" customWidth="1"/>
    <col min="6" max="6" width="4.42578125" style="233" customWidth="1"/>
    <col min="7" max="7" width="15.28515625" style="233" bestFit="1" customWidth="1"/>
    <col min="8" max="8" width="19" style="425" bestFit="1" customWidth="1"/>
    <col min="9" max="9" width="15.28515625" style="432" customWidth="1"/>
    <col min="10" max="10" width="11.7109375" style="430" customWidth="1"/>
    <col min="11" max="11" width="11.7109375" style="431" customWidth="1"/>
    <col min="12" max="12" width="11.7109375" style="426" customWidth="1"/>
    <col min="13" max="13" width="47.42578125" style="234" customWidth="1"/>
    <col min="14" max="16384" width="11.42578125" style="519"/>
  </cols>
  <sheetData>
    <row r="1" spans="1:13" ht="15.75" customHeight="1" thickTop="1">
      <c r="A1" s="652" t="s">
        <v>1288</v>
      </c>
      <c r="B1" s="655" t="s">
        <v>1289</v>
      </c>
      <c r="C1" s="656" t="s">
        <v>1290</v>
      </c>
      <c r="D1" s="659" t="s">
        <v>1291</v>
      </c>
      <c r="E1" s="661" t="s">
        <v>1292</v>
      </c>
      <c r="F1" s="662"/>
      <c r="G1" s="663"/>
      <c r="H1" s="664" t="s">
        <v>615</v>
      </c>
      <c r="I1" s="634"/>
      <c r="J1" s="664" t="s">
        <v>1112</v>
      </c>
      <c r="K1" s="633"/>
      <c r="L1" s="634"/>
      <c r="M1" s="702" t="s">
        <v>1290</v>
      </c>
    </row>
    <row r="2" spans="1:13">
      <c r="A2" s="653"/>
      <c r="B2" s="631"/>
      <c r="C2" s="657"/>
      <c r="D2" s="660"/>
      <c r="E2" s="630" t="s">
        <v>1293</v>
      </c>
      <c r="F2" s="641" t="s">
        <v>1294</v>
      </c>
      <c r="G2" s="642"/>
      <c r="H2" s="635" t="s">
        <v>1113</v>
      </c>
      <c r="I2" s="709" t="s">
        <v>1114</v>
      </c>
      <c r="J2" s="428" t="s">
        <v>1115</v>
      </c>
      <c r="K2" s="329" t="s">
        <v>1116</v>
      </c>
      <c r="L2" s="639" t="s">
        <v>1117</v>
      </c>
      <c r="M2" s="703"/>
    </row>
    <row r="3" spans="1:13" ht="15.75" thickBot="1">
      <c r="A3" s="654"/>
      <c r="B3" s="631"/>
      <c r="C3" s="658"/>
      <c r="D3" s="660"/>
      <c r="E3" s="631"/>
      <c r="F3" s="1" t="s">
        <v>1295</v>
      </c>
      <c r="G3" s="435" t="s">
        <v>1296</v>
      </c>
      <c r="H3" s="636"/>
      <c r="I3" s="710" t="s">
        <v>1114</v>
      </c>
      <c r="J3" s="429" t="s">
        <v>1118</v>
      </c>
      <c r="K3" s="330" t="s">
        <v>1119</v>
      </c>
      <c r="L3" s="640"/>
      <c r="M3" s="704"/>
    </row>
    <row r="4" spans="1:13" s="534" customFormat="1" ht="19.5" thickTop="1">
      <c r="A4" s="46"/>
      <c r="B4" s="705" t="s">
        <v>137</v>
      </c>
      <c r="C4" s="706"/>
      <c r="D4" s="707"/>
      <c r="E4" s="707"/>
      <c r="F4" s="707"/>
      <c r="G4" s="707"/>
      <c r="H4" s="707"/>
      <c r="I4" s="707"/>
      <c r="J4" s="707"/>
      <c r="K4" s="707"/>
      <c r="L4" s="707"/>
      <c r="M4" s="708"/>
    </row>
    <row r="5" spans="1:13" s="534" customFormat="1" ht="14.25">
      <c r="A5" s="46"/>
      <c r="B5" s="691" t="s">
        <v>875</v>
      </c>
      <c r="C5" s="692"/>
      <c r="D5" s="692"/>
      <c r="E5" s="692"/>
      <c r="F5" s="692"/>
      <c r="G5" s="692"/>
      <c r="H5" s="692"/>
      <c r="I5" s="692"/>
      <c r="J5" s="692"/>
      <c r="K5" s="692"/>
      <c r="L5" s="692"/>
      <c r="M5" s="693"/>
    </row>
    <row r="6" spans="1:13" s="534" customFormat="1" ht="30" customHeight="1">
      <c r="A6" s="46"/>
      <c r="B6" s="691" t="s">
        <v>138</v>
      </c>
      <c r="C6" s="692"/>
      <c r="D6" s="692"/>
      <c r="E6" s="692"/>
      <c r="F6" s="692"/>
      <c r="G6" s="692"/>
      <c r="H6" s="692"/>
      <c r="I6" s="692"/>
      <c r="J6" s="692"/>
      <c r="K6" s="692"/>
      <c r="L6" s="692"/>
      <c r="M6" s="693"/>
    </row>
    <row r="7" spans="1:13" s="534" customFormat="1" ht="30" customHeight="1">
      <c r="A7" s="46"/>
      <c r="B7" s="691" t="s">
        <v>139</v>
      </c>
      <c r="C7" s="692"/>
      <c r="D7" s="694"/>
      <c r="E7" s="694"/>
      <c r="F7" s="694"/>
      <c r="G7" s="694"/>
      <c r="H7" s="694"/>
      <c r="I7" s="694"/>
      <c r="J7" s="694"/>
      <c r="K7" s="694"/>
      <c r="L7" s="694"/>
      <c r="M7" s="695"/>
    </row>
    <row r="8" spans="1:13" s="534" customFormat="1" ht="14.25">
      <c r="A8" s="46"/>
      <c r="B8" s="400" t="s">
        <v>140</v>
      </c>
      <c r="C8" s="401"/>
      <c r="D8" s="401"/>
      <c r="E8" s="401"/>
      <c r="F8" s="401"/>
      <c r="G8" s="401"/>
      <c r="H8" s="401"/>
      <c r="I8" s="401"/>
      <c r="J8" s="401"/>
      <c r="K8" s="401"/>
      <c r="L8" s="402"/>
      <c r="M8" s="241"/>
    </row>
    <row r="9" spans="1:13" s="534" customFormat="1" ht="14.25">
      <c r="A9" s="535"/>
      <c r="B9" s="400" t="s">
        <v>141</v>
      </c>
      <c r="C9" s="401"/>
      <c r="D9" s="401"/>
      <c r="E9" s="401"/>
      <c r="F9" s="401"/>
      <c r="G9" s="401"/>
      <c r="H9" s="401"/>
      <c r="I9" s="401"/>
      <c r="J9" s="401"/>
      <c r="K9" s="401"/>
      <c r="L9" s="402"/>
      <c r="M9" s="241"/>
    </row>
    <row r="10" spans="1:13" s="534" customFormat="1" ht="14.25">
      <c r="A10" s="12">
        <v>12</v>
      </c>
      <c r="B10" s="150" t="s">
        <v>651</v>
      </c>
      <c r="C10" s="10"/>
      <c r="D10" s="167" t="s">
        <v>652</v>
      </c>
      <c r="E10" s="66" t="s">
        <v>142</v>
      </c>
      <c r="F10" s="66">
        <v>1</v>
      </c>
      <c r="G10" s="536" t="s">
        <v>143</v>
      </c>
      <c r="H10" s="33" t="s">
        <v>143</v>
      </c>
      <c r="I10" s="65"/>
      <c r="J10" s="414">
        <f t="shared" ref="J10:J15" si="0">IF(H10="m",ROUNDUP(I10/500,0)*F10,IF(H10="Tipo Material",I10*F10,IF(AND(H10="500 m / Tipo material",I10=""),0,"¿UNIDADES?")))</f>
        <v>0</v>
      </c>
      <c r="K10" s="413"/>
      <c r="L10" s="416">
        <f t="shared" ref="L10:L15" si="1">J10*K10</f>
        <v>0</v>
      </c>
      <c r="M10" s="158"/>
    </row>
    <row r="11" spans="1:13" s="534" customFormat="1" ht="14.25">
      <c r="A11" s="12">
        <v>100</v>
      </c>
      <c r="B11" s="150" t="s">
        <v>635</v>
      </c>
      <c r="C11" s="10"/>
      <c r="D11" s="167" t="s">
        <v>636</v>
      </c>
      <c r="E11" s="66" t="s">
        <v>142</v>
      </c>
      <c r="F11" s="66">
        <v>1</v>
      </c>
      <c r="G11" s="536" t="s">
        <v>143</v>
      </c>
      <c r="H11" s="33" t="s">
        <v>143</v>
      </c>
      <c r="I11" s="65"/>
      <c r="J11" s="414">
        <f t="shared" si="0"/>
        <v>0</v>
      </c>
      <c r="K11" s="413"/>
      <c r="L11" s="416">
        <f t="shared" si="1"/>
        <v>0</v>
      </c>
      <c r="M11" s="158"/>
    </row>
    <row r="12" spans="1:13" s="534" customFormat="1" ht="14.25">
      <c r="A12" s="12">
        <v>101</v>
      </c>
      <c r="B12" s="150" t="s">
        <v>633</v>
      </c>
      <c r="C12" s="10"/>
      <c r="D12" s="167" t="s">
        <v>634</v>
      </c>
      <c r="E12" s="66" t="s">
        <v>142</v>
      </c>
      <c r="F12" s="66">
        <v>1</v>
      </c>
      <c r="G12" s="536" t="s">
        <v>143</v>
      </c>
      <c r="H12" s="33" t="s">
        <v>143</v>
      </c>
      <c r="I12" s="65"/>
      <c r="J12" s="414">
        <f t="shared" si="0"/>
        <v>0</v>
      </c>
      <c r="K12" s="413"/>
      <c r="L12" s="416">
        <f t="shared" si="1"/>
        <v>0</v>
      </c>
      <c r="M12" s="158"/>
    </row>
    <row r="13" spans="1:13" s="534" customFormat="1" ht="14.25">
      <c r="A13" s="12">
        <v>103</v>
      </c>
      <c r="B13" s="150" t="s">
        <v>642</v>
      </c>
      <c r="C13" s="10"/>
      <c r="D13" s="167" t="s">
        <v>643</v>
      </c>
      <c r="E13" s="66" t="s">
        <v>142</v>
      </c>
      <c r="F13" s="66">
        <v>1</v>
      </c>
      <c r="G13" s="536" t="s">
        <v>143</v>
      </c>
      <c r="H13" s="33" t="s">
        <v>143</v>
      </c>
      <c r="I13" s="65"/>
      <c r="J13" s="414">
        <f t="shared" si="0"/>
        <v>0</v>
      </c>
      <c r="K13" s="413"/>
      <c r="L13" s="416">
        <f t="shared" si="1"/>
        <v>0</v>
      </c>
      <c r="M13" s="158"/>
    </row>
    <row r="14" spans="1:13" s="534" customFormat="1" ht="14.25">
      <c r="A14" s="12">
        <v>51</v>
      </c>
      <c r="B14" s="150" t="s">
        <v>640</v>
      </c>
      <c r="C14" s="10"/>
      <c r="D14" s="167" t="s">
        <v>641</v>
      </c>
      <c r="E14" s="66" t="s">
        <v>142</v>
      </c>
      <c r="F14" s="66">
        <v>1</v>
      </c>
      <c r="G14" s="536" t="s">
        <v>143</v>
      </c>
      <c r="H14" s="33" t="s">
        <v>143</v>
      </c>
      <c r="I14" s="65"/>
      <c r="J14" s="414">
        <f t="shared" si="0"/>
        <v>0</v>
      </c>
      <c r="K14" s="413"/>
      <c r="L14" s="416">
        <f t="shared" si="1"/>
        <v>0</v>
      </c>
      <c r="M14" s="158"/>
    </row>
    <row r="15" spans="1:13" s="534" customFormat="1" ht="14.25">
      <c r="A15" s="12">
        <v>54</v>
      </c>
      <c r="B15" s="150" t="s">
        <v>637</v>
      </c>
      <c r="C15" s="10"/>
      <c r="D15" s="167" t="s">
        <v>144</v>
      </c>
      <c r="E15" s="66" t="s">
        <v>142</v>
      </c>
      <c r="F15" s="66">
        <v>1</v>
      </c>
      <c r="G15" s="536" t="s">
        <v>143</v>
      </c>
      <c r="H15" s="33" t="s">
        <v>143</v>
      </c>
      <c r="I15" s="26"/>
      <c r="J15" s="414">
        <f t="shared" si="0"/>
        <v>0</v>
      </c>
      <c r="K15" s="413"/>
      <c r="L15" s="416">
        <f t="shared" si="1"/>
        <v>0</v>
      </c>
      <c r="M15" s="241"/>
    </row>
    <row r="16" spans="1:13" s="534" customFormat="1" ht="14.25">
      <c r="A16" s="48"/>
      <c r="B16" s="400" t="s">
        <v>145</v>
      </c>
      <c r="C16" s="401"/>
      <c r="D16" s="401"/>
      <c r="E16" s="401"/>
      <c r="F16" s="401"/>
      <c r="G16" s="401"/>
      <c r="H16" s="401"/>
      <c r="I16" s="401"/>
      <c r="J16" s="401"/>
      <c r="K16" s="401"/>
      <c r="L16" s="402"/>
      <c r="M16" s="241"/>
    </row>
    <row r="17" spans="1:13" s="534" customFormat="1" ht="14.25">
      <c r="A17" s="12">
        <v>12</v>
      </c>
      <c r="B17" s="150" t="s">
        <v>651</v>
      </c>
      <c r="C17" s="10"/>
      <c r="D17" s="167" t="s">
        <v>652</v>
      </c>
      <c r="E17" s="66" t="s">
        <v>142</v>
      </c>
      <c r="F17" s="33">
        <v>1</v>
      </c>
      <c r="G17" s="536">
        <v>1000</v>
      </c>
      <c r="H17" s="43" t="s">
        <v>335</v>
      </c>
      <c r="I17" s="433"/>
      <c r="J17" s="384">
        <f>ROUNDUP(I17/G17,0)*F17</f>
        <v>0</v>
      </c>
      <c r="K17" s="383"/>
      <c r="L17" s="332">
        <f>J17*K17</f>
        <v>0</v>
      </c>
      <c r="M17" s="240"/>
    </row>
    <row r="18" spans="1:13" s="534" customFormat="1" ht="14.25">
      <c r="A18" s="12">
        <v>11</v>
      </c>
      <c r="B18" s="150" t="s">
        <v>65</v>
      </c>
      <c r="C18" s="10"/>
      <c r="D18" s="167" t="s">
        <v>664</v>
      </c>
      <c r="E18" s="66" t="s">
        <v>142</v>
      </c>
      <c r="F18" s="33">
        <v>1</v>
      </c>
      <c r="G18" s="536">
        <v>1000</v>
      </c>
      <c r="H18" s="43" t="s">
        <v>335</v>
      </c>
      <c r="I18" s="433"/>
      <c r="J18" s="384">
        <f t="shared" ref="J18:J27" si="2">ROUNDUP(I18/G18,0)*F18</f>
        <v>0</v>
      </c>
      <c r="K18" s="383"/>
      <c r="L18" s="332">
        <f t="shared" ref="L18:L28" si="3">J18*K18</f>
        <v>0</v>
      </c>
      <c r="M18" s="241"/>
    </row>
    <row r="19" spans="1:13" s="534" customFormat="1" ht="14.25">
      <c r="A19" s="12">
        <v>1</v>
      </c>
      <c r="B19" s="150" t="s">
        <v>625</v>
      </c>
      <c r="C19" s="10"/>
      <c r="D19" s="167" t="s">
        <v>626</v>
      </c>
      <c r="E19" s="66" t="s">
        <v>142</v>
      </c>
      <c r="F19" s="33">
        <v>1</v>
      </c>
      <c r="G19" s="536">
        <v>5000</v>
      </c>
      <c r="H19" s="43" t="s">
        <v>335</v>
      </c>
      <c r="I19" s="433"/>
      <c r="J19" s="384">
        <f t="shared" si="2"/>
        <v>0</v>
      </c>
      <c r="K19" s="383"/>
      <c r="L19" s="332">
        <f t="shared" si="3"/>
        <v>0</v>
      </c>
      <c r="M19" s="241"/>
    </row>
    <row r="20" spans="1:13" s="534" customFormat="1" ht="14.25">
      <c r="A20" s="12">
        <v>15</v>
      </c>
      <c r="B20" s="150" t="s">
        <v>629</v>
      </c>
      <c r="C20" s="10"/>
      <c r="D20" s="167" t="s">
        <v>146</v>
      </c>
      <c r="E20" s="66" t="s">
        <v>142</v>
      </c>
      <c r="F20" s="33">
        <v>1</v>
      </c>
      <c r="G20" s="536">
        <v>5000</v>
      </c>
      <c r="H20" s="43" t="s">
        <v>335</v>
      </c>
      <c r="I20" s="433"/>
      <c r="J20" s="384">
        <f t="shared" si="2"/>
        <v>0</v>
      </c>
      <c r="K20" s="383"/>
      <c r="L20" s="332">
        <f t="shared" si="3"/>
        <v>0</v>
      </c>
      <c r="M20" s="241"/>
    </row>
    <row r="21" spans="1:13" s="534" customFormat="1" ht="14.25">
      <c r="A21" s="12">
        <v>100</v>
      </c>
      <c r="B21" s="150" t="s">
        <v>635</v>
      </c>
      <c r="C21" s="10"/>
      <c r="D21" s="167" t="s">
        <v>636</v>
      </c>
      <c r="E21" s="66" t="s">
        <v>142</v>
      </c>
      <c r="F21" s="33">
        <v>1</v>
      </c>
      <c r="G21" s="536">
        <v>10000</v>
      </c>
      <c r="H21" s="43" t="s">
        <v>335</v>
      </c>
      <c r="I21" s="433"/>
      <c r="J21" s="384">
        <f t="shared" si="2"/>
        <v>0</v>
      </c>
      <c r="K21" s="383"/>
      <c r="L21" s="332">
        <f t="shared" si="3"/>
        <v>0</v>
      </c>
      <c r="M21" s="241"/>
    </row>
    <row r="22" spans="1:13" s="534" customFormat="1" ht="14.25">
      <c r="A22" s="12">
        <v>101</v>
      </c>
      <c r="B22" s="150" t="s">
        <v>633</v>
      </c>
      <c r="C22" s="10"/>
      <c r="D22" s="167" t="s">
        <v>634</v>
      </c>
      <c r="E22" s="66" t="s">
        <v>142</v>
      </c>
      <c r="F22" s="33">
        <v>1</v>
      </c>
      <c r="G22" s="536">
        <v>10000</v>
      </c>
      <c r="H22" s="43" t="s">
        <v>335</v>
      </c>
      <c r="I22" s="433"/>
      <c r="J22" s="384">
        <f t="shared" si="2"/>
        <v>0</v>
      </c>
      <c r="K22" s="383"/>
      <c r="L22" s="332">
        <f t="shared" si="3"/>
        <v>0</v>
      </c>
      <c r="M22" s="241"/>
    </row>
    <row r="23" spans="1:13" s="534" customFormat="1" ht="14.25">
      <c r="A23" s="12">
        <v>103</v>
      </c>
      <c r="B23" s="150" t="s">
        <v>642</v>
      </c>
      <c r="C23" s="10"/>
      <c r="D23" s="167" t="s">
        <v>643</v>
      </c>
      <c r="E23" s="66" t="s">
        <v>142</v>
      </c>
      <c r="F23" s="33">
        <v>1</v>
      </c>
      <c r="G23" s="536">
        <v>10000</v>
      </c>
      <c r="H23" s="43" t="s">
        <v>335</v>
      </c>
      <c r="I23" s="433"/>
      <c r="J23" s="384">
        <f t="shared" si="2"/>
        <v>0</v>
      </c>
      <c r="K23" s="383"/>
      <c r="L23" s="332">
        <f t="shared" si="3"/>
        <v>0</v>
      </c>
      <c r="M23" s="241"/>
    </row>
    <row r="24" spans="1:13" s="534" customFormat="1" ht="14.25">
      <c r="A24" s="12">
        <v>51</v>
      </c>
      <c r="B24" s="150" t="s">
        <v>640</v>
      </c>
      <c r="C24" s="10"/>
      <c r="D24" s="167" t="s">
        <v>641</v>
      </c>
      <c r="E24" s="66" t="s">
        <v>142</v>
      </c>
      <c r="F24" s="33">
        <v>1</v>
      </c>
      <c r="G24" s="536">
        <v>10000</v>
      </c>
      <c r="H24" s="43" t="s">
        <v>335</v>
      </c>
      <c r="I24" s="433"/>
      <c r="J24" s="384">
        <f t="shared" si="2"/>
        <v>0</v>
      </c>
      <c r="K24" s="383"/>
      <c r="L24" s="332">
        <f t="shared" si="3"/>
        <v>0</v>
      </c>
      <c r="M24" s="241"/>
    </row>
    <row r="25" spans="1:13" s="534" customFormat="1" ht="14.25">
      <c r="A25" s="12">
        <v>54</v>
      </c>
      <c r="B25" s="150" t="s">
        <v>637</v>
      </c>
      <c r="C25" s="10"/>
      <c r="D25" s="167" t="s">
        <v>144</v>
      </c>
      <c r="E25" s="66" t="s">
        <v>142</v>
      </c>
      <c r="F25" s="33">
        <v>1</v>
      </c>
      <c r="G25" s="536">
        <v>10000</v>
      </c>
      <c r="H25" s="43" t="s">
        <v>335</v>
      </c>
      <c r="I25" s="433"/>
      <c r="J25" s="384">
        <f t="shared" si="2"/>
        <v>0</v>
      </c>
      <c r="K25" s="383"/>
      <c r="L25" s="332">
        <f t="shared" si="3"/>
        <v>0</v>
      </c>
      <c r="M25" s="241"/>
    </row>
    <row r="26" spans="1:13" s="534" customFormat="1" ht="14.25">
      <c r="A26" s="48">
        <v>500</v>
      </c>
      <c r="B26" s="537" t="s">
        <v>147</v>
      </c>
      <c r="C26" s="683" t="s">
        <v>1299</v>
      </c>
      <c r="D26" s="539" t="s">
        <v>1071</v>
      </c>
      <c r="E26" s="540" t="s">
        <v>148</v>
      </c>
      <c r="F26" s="33">
        <v>1</v>
      </c>
      <c r="G26" s="536">
        <v>10000</v>
      </c>
      <c r="H26" s="43" t="s">
        <v>335</v>
      </c>
      <c r="I26" s="433"/>
      <c r="J26" s="384">
        <f t="shared" si="2"/>
        <v>0</v>
      </c>
      <c r="K26" s="383"/>
      <c r="L26" s="332">
        <f t="shared" si="3"/>
        <v>0</v>
      </c>
      <c r="M26" s="696" t="s">
        <v>149</v>
      </c>
    </row>
    <row r="27" spans="1:13" s="534" customFormat="1" ht="14.25">
      <c r="A27" s="48">
        <v>501</v>
      </c>
      <c r="B27" s="537" t="s">
        <v>887</v>
      </c>
      <c r="C27" s="626"/>
      <c r="D27" s="539" t="s">
        <v>1075</v>
      </c>
      <c r="E27" s="540" t="s">
        <v>148</v>
      </c>
      <c r="F27" s="33">
        <v>1</v>
      </c>
      <c r="G27" s="536">
        <v>10000</v>
      </c>
      <c r="H27" s="43" t="s">
        <v>335</v>
      </c>
      <c r="I27" s="433"/>
      <c r="J27" s="384">
        <f t="shared" si="2"/>
        <v>0</v>
      </c>
      <c r="K27" s="383"/>
      <c r="L27" s="332">
        <f t="shared" si="3"/>
        <v>0</v>
      </c>
      <c r="M27" s="695"/>
    </row>
    <row r="28" spans="1:13" s="534" customFormat="1" ht="33.75">
      <c r="A28" s="48">
        <v>502</v>
      </c>
      <c r="B28" s="537" t="s">
        <v>888</v>
      </c>
      <c r="C28" s="604"/>
      <c r="D28" s="541" t="s">
        <v>889</v>
      </c>
      <c r="E28" s="66" t="s">
        <v>890</v>
      </c>
      <c r="F28" s="33">
        <v>1</v>
      </c>
      <c r="G28" s="536" t="s">
        <v>891</v>
      </c>
      <c r="H28" s="33" t="s">
        <v>143</v>
      </c>
      <c r="I28" s="118"/>
      <c r="J28" s="414">
        <f>IF(H28="m",ROUNDUP(I28/G28,0)*F28,IF(H28="Tipo Material",I28*F28,IF(AND(H28="500 m / Tipo material",I28=""),0,"¿UNIDADES?")))</f>
        <v>0</v>
      </c>
      <c r="K28" s="413"/>
      <c r="L28" s="416">
        <f t="shared" si="3"/>
        <v>0</v>
      </c>
      <c r="M28" s="697"/>
    </row>
    <row r="29" spans="1:13" s="534" customFormat="1" ht="14.25">
      <c r="A29" s="48"/>
      <c r="B29" s="400" t="s">
        <v>892</v>
      </c>
      <c r="C29" s="401"/>
      <c r="D29" s="401"/>
      <c r="E29" s="401"/>
      <c r="F29" s="401"/>
      <c r="G29" s="401"/>
      <c r="H29" s="401"/>
      <c r="I29" s="401"/>
      <c r="J29" s="401"/>
      <c r="K29" s="401"/>
      <c r="L29" s="402"/>
      <c r="M29" s="241"/>
    </row>
    <row r="30" spans="1:13" s="534" customFormat="1" ht="14.25">
      <c r="A30" s="48"/>
      <c r="B30" s="400" t="s">
        <v>893</v>
      </c>
      <c r="C30" s="401"/>
      <c r="D30" s="401"/>
      <c r="E30" s="401"/>
      <c r="F30" s="401"/>
      <c r="G30" s="401"/>
      <c r="H30" s="401"/>
      <c r="I30" s="401"/>
      <c r="J30" s="401"/>
      <c r="K30" s="401"/>
      <c r="L30" s="402"/>
      <c r="M30" s="241"/>
    </row>
    <row r="31" spans="1:13" s="543" customFormat="1" ht="45">
      <c r="A31" s="48">
        <v>153</v>
      </c>
      <c r="B31" s="537" t="s">
        <v>894</v>
      </c>
      <c r="C31" s="538" t="s">
        <v>1299</v>
      </c>
      <c r="D31" s="167" t="s">
        <v>895</v>
      </c>
      <c r="E31" s="66" t="s">
        <v>142</v>
      </c>
      <c r="F31" s="33">
        <v>5</v>
      </c>
      <c r="G31" s="542">
        <v>100</v>
      </c>
      <c r="H31" s="69" t="s">
        <v>341</v>
      </c>
      <c r="I31" s="57"/>
      <c r="J31" s="384">
        <f>ROUNDUP(I31/G31,0)*F31</f>
        <v>0</v>
      </c>
      <c r="K31" s="383"/>
      <c r="L31" s="332">
        <f>J31*K31</f>
        <v>0</v>
      </c>
      <c r="M31" s="52" t="s">
        <v>896</v>
      </c>
    </row>
    <row r="32" spans="1:13" s="543" customFormat="1" ht="33.75">
      <c r="A32" s="48">
        <v>153</v>
      </c>
      <c r="B32" s="537" t="s">
        <v>897</v>
      </c>
      <c r="C32" s="538" t="s">
        <v>1299</v>
      </c>
      <c r="D32" s="167" t="s">
        <v>895</v>
      </c>
      <c r="E32" s="66" t="s">
        <v>142</v>
      </c>
      <c r="F32" s="33">
        <v>5</v>
      </c>
      <c r="G32" s="542" t="s">
        <v>1286</v>
      </c>
      <c r="H32" s="33" t="s">
        <v>1286</v>
      </c>
      <c r="I32" s="118"/>
      <c r="J32" s="414">
        <f>IF(H32="m",ROUNDUP(I32/100,0)*F32,IF(H32="Tongada",I32*F32,IF(AND(H32="100 m / Tongada",I32=""),0,"¿UNIDADES?")))</f>
        <v>0</v>
      </c>
      <c r="K32" s="413"/>
      <c r="L32" s="416">
        <f>J32*K32</f>
        <v>0</v>
      </c>
      <c r="M32" s="52" t="s">
        <v>898</v>
      </c>
    </row>
    <row r="33" spans="1:13" s="543" customFormat="1" ht="14.25">
      <c r="A33" s="48"/>
      <c r="B33" s="400" t="s">
        <v>899</v>
      </c>
      <c r="C33" s="401"/>
      <c r="D33" s="401"/>
      <c r="E33" s="401"/>
      <c r="F33" s="401"/>
      <c r="G33" s="401"/>
      <c r="H33" s="401"/>
      <c r="I33" s="401"/>
      <c r="J33" s="401"/>
      <c r="K33" s="401"/>
      <c r="L33" s="402"/>
      <c r="M33" s="241"/>
    </row>
    <row r="34" spans="1:13" s="543" customFormat="1" ht="45">
      <c r="A34" s="48">
        <v>153</v>
      </c>
      <c r="B34" s="537" t="s">
        <v>894</v>
      </c>
      <c r="C34" s="538" t="s">
        <v>1299</v>
      </c>
      <c r="D34" s="167" t="s">
        <v>895</v>
      </c>
      <c r="E34" s="66" t="s">
        <v>142</v>
      </c>
      <c r="F34" s="33">
        <v>5</v>
      </c>
      <c r="G34" s="542">
        <v>500</v>
      </c>
      <c r="H34" s="69" t="s">
        <v>750</v>
      </c>
      <c r="I34" s="57"/>
      <c r="J34" s="384">
        <f>ROUNDUP(I34/G34,0)*F34</f>
        <v>0</v>
      </c>
      <c r="K34" s="383"/>
      <c r="L34" s="332">
        <f>J34*K34</f>
        <v>0</v>
      </c>
      <c r="M34" s="52" t="s">
        <v>896</v>
      </c>
    </row>
    <row r="35" spans="1:13" s="543" customFormat="1" ht="33.75">
      <c r="A35" s="48">
        <v>153</v>
      </c>
      <c r="B35" s="537" t="s">
        <v>897</v>
      </c>
      <c r="C35" s="538" t="s">
        <v>1299</v>
      </c>
      <c r="D35" s="167" t="s">
        <v>895</v>
      </c>
      <c r="E35" s="66" t="s">
        <v>142</v>
      </c>
      <c r="F35" s="33">
        <v>5</v>
      </c>
      <c r="G35" s="542">
        <v>500</v>
      </c>
      <c r="H35" s="69" t="s">
        <v>750</v>
      </c>
      <c r="I35" s="57"/>
      <c r="J35" s="384">
        <f>ROUNDUP(I35/G35,0)*F35</f>
        <v>0</v>
      </c>
      <c r="K35" s="383"/>
      <c r="L35" s="332">
        <f>J35*K35</f>
        <v>0</v>
      </c>
      <c r="M35" s="52" t="s">
        <v>898</v>
      </c>
    </row>
    <row r="36" spans="1:13" s="534" customFormat="1" ht="14.25">
      <c r="A36" s="48"/>
      <c r="B36" s="680" t="s">
        <v>900</v>
      </c>
      <c r="C36" s="681"/>
      <c r="D36" s="681"/>
      <c r="E36" s="681"/>
      <c r="F36" s="681"/>
      <c r="G36" s="681"/>
      <c r="H36" s="681"/>
      <c r="I36" s="681"/>
      <c r="J36" s="681"/>
      <c r="K36" s="681"/>
      <c r="L36" s="682"/>
      <c r="M36" s="241"/>
    </row>
    <row r="37" spans="1:13" s="534" customFormat="1" ht="14.25">
      <c r="A37" s="157">
        <v>2005</v>
      </c>
      <c r="B37" s="224" t="s">
        <v>798</v>
      </c>
      <c r="C37" s="225"/>
      <c r="D37" s="167" t="s">
        <v>1012</v>
      </c>
      <c r="E37" s="66" t="s">
        <v>890</v>
      </c>
      <c r="F37" s="33">
        <v>1</v>
      </c>
      <c r="G37" s="542">
        <v>500</v>
      </c>
      <c r="H37" s="69" t="s">
        <v>750</v>
      </c>
      <c r="I37" s="57"/>
      <c r="J37" s="384">
        <f>ROUNDUP(I37/G37,0)*F37</f>
        <v>0</v>
      </c>
      <c r="K37" s="383"/>
      <c r="L37" s="332">
        <f>J37*K37</f>
        <v>0</v>
      </c>
      <c r="M37" s="240"/>
    </row>
    <row r="38" spans="1:13" s="534" customFormat="1" ht="14.25">
      <c r="A38" s="157">
        <v>2102</v>
      </c>
      <c r="B38" s="224" t="s">
        <v>1159</v>
      </c>
      <c r="C38" s="698" t="s">
        <v>1299</v>
      </c>
      <c r="D38" s="167" t="s">
        <v>704</v>
      </c>
      <c r="E38" s="66" t="s">
        <v>890</v>
      </c>
      <c r="F38" s="33">
        <v>1</v>
      </c>
      <c r="G38" s="542">
        <v>500</v>
      </c>
      <c r="H38" s="69" t="s">
        <v>750</v>
      </c>
      <c r="I38" s="57"/>
      <c r="J38" s="384">
        <f>ROUNDUP(I38/G38,0)*F38</f>
        <v>0</v>
      </c>
      <c r="K38" s="383"/>
      <c r="L38" s="332">
        <f>J38*K38</f>
        <v>0</v>
      </c>
      <c r="M38" s="684" t="s">
        <v>149</v>
      </c>
    </row>
    <row r="39" spans="1:13" s="534" customFormat="1" ht="14.25">
      <c r="A39" s="157">
        <v>2103</v>
      </c>
      <c r="B39" s="72" t="s">
        <v>703</v>
      </c>
      <c r="C39" s="699"/>
      <c r="D39" s="167" t="s">
        <v>704</v>
      </c>
      <c r="E39" s="66" t="s">
        <v>890</v>
      </c>
      <c r="F39" s="33">
        <v>1</v>
      </c>
      <c r="G39" s="542">
        <v>500</v>
      </c>
      <c r="H39" s="69" t="s">
        <v>750</v>
      </c>
      <c r="I39" s="57"/>
      <c r="J39" s="384">
        <f>ROUNDUP(I39/G39,0)*F39</f>
        <v>0</v>
      </c>
      <c r="K39" s="383"/>
      <c r="L39" s="332">
        <f>J39*K39</f>
        <v>0</v>
      </c>
      <c r="M39" s="685"/>
    </row>
    <row r="40" spans="1:13" s="534" customFormat="1" ht="14.25">
      <c r="A40" s="48"/>
      <c r="B40" s="400" t="s">
        <v>901</v>
      </c>
      <c r="C40" s="401"/>
      <c r="D40" s="401"/>
      <c r="E40" s="401"/>
      <c r="F40" s="401"/>
      <c r="G40" s="401"/>
      <c r="H40" s="401"/>
      <c r="I40" s="401"/>
      <c r="J40" s="401"/>
      <c r="K40" s="401"/>
      <c r="L40" s="402"/>
      <c r="M40" s="544"/>
    </row>
    <row r="41" spans="1:13" s="534" customFormat="1" ht="14.25">
      <c r="A41" s="48"/>
      <c r="B41" s="400" t="s">
        <v>902</v>
      </c>
      <c r="C41" s="401"/>
      <c r="D41" s="401"/>
      <c r="E41" s="401"/>
      <c r="F41" s="401"/>
      <c r="G41" s="401"/>
      <c r="H41" s="401"/>
      <c r="I41" s="401"/>
      <c r="J41" s="401"/>
      <c r="K41" s="401"/>
      <c r="L41" s="402"/>
      <c r="M41" s="545"/>
    </row>
    <row r="42" spans="1:13" s="534" customFormat="1" ht="22.5">
      <c r="A42" s="70">
        <v>3004</v>
      </c>
      <c r="B42" s="71" t="s">
        <v>685</v>
      </c>
      <c r="C42" s="580" t="s">
        <v>1299</v>
      </c>
      <c r="D42" s="72" t="s">
        <v>92</v>
      </c>
      <c r="E42" s="73" t="s">
        <v>687</v>
      </c>
      <c r="F42" s="33">
        <v>2</v>
      </c>
      <c r="G42" s="542">
        <v>500</v>
      </c>
      <c r="H42" s="69" t="s">
        <v>750</v>
      </c>
      <c r="I42" s="57"/>
      <c r="J42" s="384">
        <f>ROUNDUP(I42/G42,0)*F42</f>
        <v>0</v>
      </c>
      <c r="K42" s="383"/>
      <c r="L42" s="332">
        <f>J42*K42</f>
        <v>0</v>
      </c>
      <c r="M42" s="700" t="s">
        <v>456</v>
      </c>
    </row>
    <row r="43" spans="1:13" s="534" customFormat="1" ht="14.25">
      <c r="A43" s="70">
        <v>3003</v>
      </c>
      <c r="B43" s="75" t="s">
        <v>691</v>
      </c>
      <c r="C43" s="581"/>
      <c r="D43" s="72" t="s">
        <v>692</v>
      </c>
      <c r="E43" s="73" t="s">
        <v>687</v>
      </c>
      <c r="F43" s="25">
        <v>2</v>
      </c>
      <c r="G43" s="542">
        <v>500</v>
      </c>
      <c r="H43" s="69" t="s">
        <v>750</v>
      </c>
      <c r="I43" s="57"/>
      <c r="J43" s="384">
        <f>ROUNDUP(I43/G43,0)*F43</f>
        <v>0</v>
      </c>
      <c r="K43" s="383"/>
      <c r="L43" s="332">
        <f>J43*K43</f>
        <v>0</v>
      </c>
      <c r="M43" s="701"/>
    </row>
    <row r="44" spans="1:13" s="534" customFormat="1" ht="14.25">
      <c r="A44" s="48"/>
      <c r="B44" s="400" t="s">
        <v>1408</v>
      </c>
      <c r="C44" s="401"/>
      <c r="D44" s="401"/>
      <c r="E44" s="401"/>
      <c r="F44" s="401"/>
      <c r="G44" s="401"/>
      <c r="H44" s="401"/>
      <c r="I44" s="401"/>
      <c r="J44" s="401"/>
      <c r="K44" s="401"/>
      <c r="L44" s="402"/>
      <c r="M44" s="545"/>
    </row>
    <row r="45" spans="1:13" s="534" customFormat="1" ht="22.5">
      <c r="A45" s="70">
        <v>3004</v>
      </c>
      <c r="B45" s="71" t="s">
        <v>685</v>
      </c>
      <c r="C45" s="580" t="s">
        <v>1299</v>
      </c>
      <c r="D45" s="72" t="s">
        <v>92</v>
      </c>
      <c r="E45" s="73" t="s">
        <v>687</v>
      </c>
      <c r="F45" s="33">
        <v>2</v>
      </c>
      <c r="G45" s="542">
        <v>20</v>
      </c>
      <c r="H45" s="319" t="s">
        <v>342</v>
      </c>
      <c r="I45" s="118"/>
      <c r="J45" s="384">
        <f>ROUNDUP(I45/G45,0)*F45</f>
        <v>0</v>
      </c>
      <c r="K45" s="383"/>
      <c r="L45" s="332">
        <f>J45*K45</f>
        <v>0</v>
      </c>
      <c r="M45" s="700" t="s">
        <v>456</v>
      </c>
    </row>
    <row r="46" spans="1:13" s="534" customFormat="1" ht="14.25">
      <c r="A46" s="70">
        <v>3003</v>
      </c>
      <c r="B46" s="75" t="s">
        <v>691</v>
      </c>
      <c r="C46" s="581"/>
      <c r="D46" s="72" t="s">
        <v>692</v>
      </c>
      <c r="E46" s="73" t="s">
        <v>687</v>
      </c>
      <c r="F46" s="25">
        <v>2</v>
      </c>
      <c r="G46" s="542">
        <v>20</v>
      </c>
      <c r="H46" s="319" t="s">
        <v>342</v>
      </c>
      <c r="I46" s="118"/>
      <c r="J46" s="384">
        <f>ROUNDUP(I46/G46,0)*F46</f>
        <v>0</v>
      </c>
      <c r="K46" s="383"/>
      <c r="L46" s="332">
        <f>J46*K46</f>
        <v>0</v>
      </c>
      <c r="M46" s="701"/>
    </row>
    <row r="47" spans="1:13" s="534" customFormat="1" ht="14.25">
      <c r="A47" s="48"/>
      <c r="B47" s="400" t="s">
        <v>1409</v>
      </c>
      <c r="C47" s="401"/>
      <c r="D47" s="401"/>
      <c r="E47" s="401"/>
      <c r="F47" s="401"/>
      <c r="G47" s="401"/>
      <c r="H47" s="401"/>
      <c r="I47" s="401"/>
      <c r="J47" s="401"/>
      <c r="K47" s="401"/>
      <c r="L47" s="402"/>
      <c r="M47" s="545"/>
    </row>
    <row r="48" spans="1:13" s="534" customFormat="1" ht="33.75">
      <c r="A48" s="70">
        <v>3004</v>
      </c>
      <c r="B48" s="71" t="s">
        <v>685</v>
      </c>
      <c r="C48" s="580" t="s">
        <v>1299</v>
      </c>
      <c r="D48" s="72" t="s">
        <v>92</v>
      </c>
      <c r="E48" s="73" t="s">
        <v>687</v>
      </c>
      <c r="F48" s="33">
        <v>2</v>
      </c>
      <c r="G48" s="542">
        <v>100</v>
      </c>
      <c r="H48" s="69" t="s">
        <v>335</v>
      </c>
      <c r="I48" s="57"/>
      <c r="J48" s="384">
        <f>ROUNDUP(I48/G48,0)*F48</f>
        <v>0</v>
      </c>
      <c r="K48" s="383"/>
      <c r="L48" s="332">
        <f>J48*K48</f>
        <v>0</v>
      </c>
      <c r="M48" s="52" t="s">
        <v>903</v>
      </c>
    </row>
    <row r="49" spans="1:13" s="534" customFormat="1" ht="14.25">
      <c r="A49" s="70">
        <v>3003</v>
      </c>
      <c r="B49" s="75" t="s">
        <v>691</v>
      </c>
      <c r="C49" s="581"/>
      <c r="D49" s="72" t="s">
        <v>692</v>
      </c>
      <c r="E49" s="73" t="s">
        <v>687</v>
      </c>
      <c r="F49" s="25">
        <v>2</v>
      </c>
      <c r="G49" s="542">
        <v>100</v>
      </c>
      <c r="H49" s="69" t="s">
        <v>335</v>
      </c>
      <c r="I49" s="57"/>
      <c r="J49" s="384">
        <f>ROUNDUP(I49/G49,0)*F49</f>
        <v>0</v>
      </c>
      <c r="K49" s="383"/>
      <c r="L49" s="332">
        <f>J49*K49</f>
        <v>0</v>
      </c>
      <c r="M49" s="518"/>
    </row>
    <row r="50" spans="1:13" s="534" customFormat="1" ht="14.25">
      <c r="A50" s="48"/>
      <c r="B50" s="400" t="s">
        <v>904</v>
      </c>
      <c r="C50" s="401"/>
      <c r="D50" s="401"/>
      <c r="E50" s="401"/>
      <c r="F50" s="401"/>
      <c r="G50" s="401"/>
      <c r="H50" s="401"/>
      <c r="I50" s="401"/>
      <c r="J50" s="401"/>
      <c r="K50" s="401"/>
      <c r="L50" s="402"/>
      <c r="M50" s="545"/>
    </row>
    <row r="51" spans="1:13" s="534" customFormat="1" ht="22.5">
      <c r="A51" s="157">
        <v>3004</v>
      </c>
      <c r="B51" s="71" t="s">
        <v>685</v>
      </c>
      <c r="C51" s="580" t="s">
        <v>1299</v>
      </c>
      <c r="D51" s="72" t="s">
        <v>92</v>
      </c>
      <c r="E51" s="73" t="s">
        <v>687</v>
      </c>
      <c r="F51" s="33">
        <v>2</v>
      </c>
      <c r="G51" s="542">
        <v>100</v>
      </c>
      <c r="H51" s="69" t="s">
        <v>335</v>
      </c>
      <c r="I51" s="57"/>
      <c r="J51" s="384">
        <f>ROUNDUP(I51/G51,0)*F51</f>
        <v>0</v>
      </c>
      <c r="K51" s="383"/>
      <c r="L51" s="332">
        <f>J51*K51</f>
        <v>0</v>
      </c>
      <c r="M51" s="545"/>
    </row>
    <row r="52" spans="1:13" s="534" customFormat="1" ht="14.25">
      <c r="A52" s="157">
        <v>3003</v>
      </c>
      <c r="B52" s="75" t="s">
        <v>691</v>
      </c>
      <c r="C52" s="581"/>
      <c r="D52" s="72" t="s">
        <v>692</v>
      </c>
      <c r="E52" s="73" t="s">
        <v>687</v>
      </c>
      <c r="F52" s="25">
        <v>2</v>
      </c>
      <c r="G52" s="542">
        <v>100</v>
      </c>
      <c r="H52" s="69" t="s">
        <v>335</v>
      </c>
      <c r="I52" s="57"/>
      <c r="J52" s="384">
        <f>ROUNDUP(I52/G52,0)*F52</f>
        <v>0</v>
      </c>
      <c r="K52" s="383"/>
      <c r="L52" s="332">
        <f>J52*K52</f>
        <v>0</v>
      </c>
      <c r="M52" s="241"/>
    </row>
    <row r="53" spans="1:13" s="534" customFormat="1" ht="14.25">
      <c r="A53" s="48"/>
      <c r="B53" s="400" t="s">
        <v>905</v>
      </c>
      <c r="C53" s="401"/>
      <c r="D53" s="401"/>
      <c r="E53" s="401"/>
      <c r="F53" s="401"/>
      <c r="G53" s="401"/>
      <c r="H53" s="401"/>
      <c r="I53" s="401"/>
      <c r="J53" s="401"/>
      <c r="K53" s="401"/>
      <c r="L53" s="402"/>
      <c r="M53" s="240"/>
    </row>
    <row r="54" spans="1:13" s="534" customFormat="1" ht="14.25">
      <c r="A54" s="48"/>
      <c r="B54" s="400" t="s">
        <v>906</v>
      </c>
      <c r="C54" s="401"/>
      <c r="D54" s="401"/>
      <c r="E54" s="401"/>
      <c r="F54" s="401"/>
      <c r="G54" s="401"/>
      <c r="H54" s="401"/>
      <c r="I54" s="401"/>
      <c r="J54" s="401"/>
      <c r="K54" s="401"/>
      <c r="L54" s="402"/>
      <c r="M54" s="240"/>
    </row>
    <row r="55" spans="1:13" s="534" customFormat="1" ht="14.25">
      <c r="A55" s="48"/>
      <c r="B55" s="400" t="s">
        <v>907</v>
      </c>
      <c r="C55" s="401"/>
      <c r="D55" s="401"/>
      <c r="E55" s="401"/>
      <c r="F55" s="401"/>
      <c r="G55" s="401"/>
      <c r="H55" s="401"/>
      <c r="I55" s="401"/>
      <c r="J55" s="401"/>
      <c r="K55" s="401"/>
      <c r="L55" s="402"/>
      <c r="M55" s="240"/>
    </row>
    <row r="56" spans="1:13" s="534" customFormat="1" ht="14.25">
      <c r="A56" s="48">
        <v>5500</v>
      </c>
      <c r="B56" s="546" t="s">
        <v>676</v>
      </c>
      <c r="C56" s="33"/>
      <c r="D56" s="547" t="s">
        <v>908</v>
      </c>
      <c r="E56" s="66" t="s">
        <v>909</v>
      </c>
      <c r="F56" s="33">
        <v>1</v>
      </c>
      <c r="G56" s="536" t="s">
        <v>679</v>
      </c>
      <c r="H56" s="319" t="s">
        <v>679</v>
      </c>
      <c r="I56" s="118"/>
      <c r="J56" s="384">
        <f>ROUNDUP(I56,0)*F56</f>
        <v>0</v>
      </c>
      <c r="K56" s="383"/>
      <c r="L56" s="332">
        <f>J56*K56</f>
        <v>0</v>
      </c>
      <c r="M56" s="240"/>
    </row>
    <row r="57" spans="1:13" s="534" customFormat="1" ht="14.25">
      <c r="A57" s="48">
        <v>5501</v>
      </c>
      <c r="B57" s="81" t="s">
        <v>985</v>
      </c>
      <c r="C57" s="683" t="s">
        <v>1299</v>
      </c>
      <c r="D57" s="167" t="s">
        <v>910</v>
      </c>
      <c r="E57" s="66" t="s">
        <v>909</v>
      </c>
      <c r="F57" s="33">
        <v>1</v>
      </c>
      <c r="G57" s="536" t="s">
        <v>911</v>
      </c>
      <c r="H57" s="69" t="s">
        <v>240</v>
      </c>
      <c r="I57" s="26"/>
      <c r="J57" s="384">
        <f>ROUNDUP(I57,0)*F57</f>
        <v>0</v>
      </c>
      <c r="K57" s="383"/>
      <c r="L57" s="332">
        <f>J57*K57</f>
        <v>0</v>
      </c>
      <c r="M57" s="684" t="s">
        <v>912</v>
      </c>
    </row>
    <row r="58" spans="1:13" s="534" customFormat="1" ht="14.25">
      <c r="A58" s="48">
        <v>5502</v>
      </c>
      <c r="B58" s="81" t="s">
        <v>913</v>
      </c>
      <c r="C58" s="689"/>
      <c r="D58" s="167" t="s">
        <v>910</v>
      </c>
      <c r="E58" s="66" t="s">
        <v>909</v>
      </c>
      <c r="F58" s="33">
        <v>1</v>
      </c>
      <c r="G58" s="536" t="s">
        <v>911</v>
      </c>
      <c r="H58" s="69" t="s">
        <v>240</v>
      </c>
      <c r="I58" s="26"/>
      <c r="J58" s="384">
        <f>ROUNDUP(I58,0)*F58</f>
        <v>0</v>
      </c>
      <c r="K58" s="383"/>
      <c r="L58" s="332">
        <f>J58*K58</f>
        <v>0</v>
      </c>
      <c r="M58" s="688"/>
    </row>
    <row r="59" spans="1:13" s="534" customFormat="1" ht="14.25">
      <c r="A59" s="48">
        <v>5503</v>
      </c>
      <c r="B59" s="548" t="s">
        <v>914</v>
      </c>
      <c r="C59" s="690"/>
      <c r="D59" s="167" t="s">
        <v>910</v>
      </c>
      <c r="E59" s="66" t="s">
        <v>909</v>
      </c>
      <c r="F59" s="33">
        <v>1</v>
      </c>
      <c r="G59" s="536" t="s">
        <v>911</v>
      </c>
      <c r="H59" s="69" t="s">
        <v>240</v>
      </c>
      <c r="I59" s="26"/>
      <c r="J59" s="384">
        <f>ROUNDUP(I59,0)*F59</f>
        <v>0</v>
      </c>
      <c r="K59" s="383"/>
      <c r="L59" s="332">
        <f>J59*K59</f>
        <v>0</v>
      </c>
      <c r="M59" s="685"/>
    </row>
    <row r="60" spans="1:13" s="534" customFormat="1" ht="14.25">
      <c r="A60" s="48"/>
      <c r="B60" s="549" t="s">
        <v>915</v>
      </c>
      <c r="C60" s="550"/>
      <c r="D60" s="550"/>
      <c r="E60" s="550"/>
      <c r="F60" s="550"/>
      <c r="G60" s="550"/>
      <c r="H60" s="550"/>
      <c r="I60" s="550"/>
      <c r="J60" s="550"/>
      <c r="K60" s="550"/>
      <c r="L60" s="551"/>
      <c r="M60" s="240"/>
    </row>
    <row r="61" spans="1:13" s="534" customFormat="1" ht="14.25">
      <c r="A61" s="48">
        <v>5504</v>
      </c>
      <c r="B61" s="81" t="s">
        <v>916</v>
      </c>
      <c r="C61" s="538" t="s">
        <v>1299</v>
      </c>
      <c r="D61" s="167" t="s">
        <v>910</v>
      </c>
      <c r="E61" s="66" t="s">
        <v>909</v>
      </c>
      <c r="F61" s="33">
        <v>1</v>
      </c>
      <c r="G61" s="536">
        <v>200</v>
      </c>
      <c r="H61" s="319" t="s">
        <v>610</v>
      </c>
      <c r="I61" s="118"/>
      <c r="J61" s="384">
        <f>ROUNDUP(I61/G61,0)*F61</f>
        <v>0</v>
      </c>
      <c r="K61" s="383"/>
      <c r="L61" s="332">
        <f>J61*K61</f>
        <v>0</v>
      </c>
      <c r="M61" s="240"/>
    </row>
    <row r="62" spans="1:13" s="534" customFormat="1" ht="14.25">
      <c r="A62" s="48">
        <v>5505</v>
      </c>
      <c r="B62" s="81" t="s">
        <v>917</v>
      </c>
      <c r="C62" s="538" t="s">
        <v>1299</v>
      </c>
      <c r="D62" s="167" t="s">
        <v>910</v>
      </c>
      <c r="E62" s="66" t="s">
        <v>909</v>
      </c>
      <c r="F62" s="33">
        <v>1</v>
      </c>
      <c r="G62" s="536">
        <v>200</v>
      </c>
      <c r="H62" s="319" t="s">
        <v>610</v>
      </c>
      <c r="I62" s="118"/>
      <c r="J62" s="384">
        <f>ROUNDUP(I62/G62,0)*F62</f>
        <v>0</v>
      </c>
      <c r="K62" s="383"/>
      <c r="L62" s="332">
        <f>J62*K62</f>
        <v>0</v>
      </c>
      <c r="M62" s="241" t="s">
        <v>918</v>
      </c>
    </row>
    <row r="63" spans="1:13" s="534" customFormat="1" ht="14.25">
      <c r="A63" s="48">
        <v>5506</v>
      </c>
      <c r="B63" s="81" t="s">
        <v>919</v>
      </c>
      <c r="C63" s="33"/>
      <c r="D63" s="167" t="s">
        <v>910</v>
      </c>
      <c r="E63" s="66" t="s">
        <v>909</v>
      </c>
      <c r="F63" s="33">
        <v>1</v>
      </c>
      <c r="G63" s="536">
        <v>200</v>
      </c>
      <c r="H63" s="319" t="s">
        <v>610</v>
      </c>
      <c r="I63" s="118"/>
      <c r="J63" s="384">
        <f>ROUNDUP(I63/G63,0)*F63</f>
        <v>0</v>
      </c>
      <c r="K63" s="383"/>
      <c r="L63" s="332">
        <f>J63*K63</f>
        <v>0</v>
      </c>
      <c r="M63" s="545" t="s">
        <v>918</v>
      </c>
    </row>
    <row r="64" spans="1:13" s="534" customFormat="1" ht="14.25">
      <c r="A64" s="48"/>
      <c r="B64" s="400" t="s">
        <v>920</v>
      </c>
      <c r="C64" s="401"/>
      <c r="D64" s="401"/>
      <c r="E64" s="401"/>
      <c r="F64" s="401"/>
      <c r="G64" s="401"/>
      <c r="H64" s="401"/>
      <c r="I64" s="401"/>
      <c r="J64" s="401"/>
      <c r="K64" s="401"/>
      <c r="L64" s="402"/>
      <c r="M64" s="240"/>
    </row>
    <row r="65" spans="1:13" s="534" customFormat="1" ht="22.5">
      <c r="A65" s="48">
        <v>5155</v>
      </c>
      <c r="B65" s="81" t="s">
        <v>921</v>
      </c>
      <c r="C65" s="25"/>
      <c r="D65" s="52" t="s">
        <v>922</v>
      </c>
      <c r="E65" s="66" t="s">
        <v>909</v>
      </c>
      <c r="F65" s="33">
        <v>1</v>
      </c>
      <c r="G65" s="536">
        <v>200</v>
      </c>
      <c r="H65" s="319" t="s">
        <v>610</v>
      </c>
      <c r="I65" s="118"/>
      <c r="J65" s="384">
        <f>ROUNDUP(I65/G65,0)*F65</f>
        <v>0</v>
      </c>
      <c r="K65" s="383"/>
      <c r="L65" s="332">
        <f>J65*K65</f>
        <v>0</v>
      </c>
      <c r="M65" s="240"/>
    </row>
    <row r="66" spans="1:13" s="534" customFormat="1" ht="14.25">
      <c r="A66" s="48">
        <v>5156</v>
      </c>
      <c r="B66" s="81" t="s">
        <v>923</v>
      </c>
      <c r="C66" s="25"/>
      <c r="D66" s="52" t="s">
        <v>924</v>
      </c>
      <c r="E66" s="66" t="s">
        <v>909</v>
      </c>
      <c r="F66" s="33">
        <v>1</v>
      </c>
      <c r="G66" s="536">
        <v>200</v>
      </c>
      <c r="H66" s="319" t="s">
        <v>610</v>
      </c>
      <c r="I66" s="118"/>
      <c r="J66" s="384">
        <f>ROUNDUP(I66/G66,0)*F66</f>
        <v>0</v>
      </c>
      <c r="K66" s="383"/>
      <c r="L66" s="332">
        <f>J66*K66</f>
        <v>0</v>
      </c>
      <c r="M66" s="240"/>
    </row>
    <row r="67" spans="1:13" s="534" customFormat="1" ht="14.25">
      <c r="A67" s="48">
        <v>5156</v>
      </c>
      <c r="B67" s="81" t="s">
        <v>152</v>
      </c>
      <c r="C67" s="25"/>
      <c r="D67" s="52" t="s">
        <v>924</v>
      </c>
      <c r="E67" s="66" t="s">
        <v>909</v>
      </c>
      <c r="F67" s="33">
        <v>1</v>
      </c>
      <c r="G67" s="536">
        <v>200</v>
      </c>
      <c r="H67" s="319" t="s">
        <v>610</v>
      </c>
      <c r="I67" s="118"/>
      <c r="J67" s="384">
        <f>ROUNDUP(I67/G67,0)*F67</f>
        <v>0</v>
      </c>
      <c r="K67" s="383"/>
      <c r="L67" s="332">
        <f>J67*K67</f>
        <v>0</v>
      </c>
      <c r="M67" s="240"/>
    </row>
    <row r="68" spans="1:13" s="534" customFormat="1" ht="14.25">
      <c r="A68" s="48"/>
      <c r="B68" s="400" t="s">
        <v>153</v>
      </c>
      <c r="C68" s="401"/>
      <c r="D68" s="401"/>
      <c r="E68" s="401"/>
      <c r="F68" s="401"/>
      <c r="G68" s="401"/>
      <c r="H68" s="401"/>
      <c r="I68" s="401"/>
      <c r="J68" s="401"/>
      <c r="K68" s="401"/>
      <c r="L68" s="402"/>
      <c r="M68" s="240"/>
    </row>
    <row r="69" spans="1:13" s="534" customFormat="1" ht="14.25">
      <c r="A69" s="48">
        <v>5507</v>
      </c>
      <c r="B69" s="81" t="s">
        <v>154</v>
      </c>
      <c r="C69" s="538" t="s">
        <v>1299</v>
      </c>
      <c r="D69" s="167" t="s">
        <v>910</v>
      </c>
      <c r="E69" s="66" t="s">
        <v>909</v>
      </c>
      <c r="F69" s="33">
        <v>1</v>
      </c>
      <c r="G69" s="536">
        <v>200</v>
      </c>
      <c r="H69" s="319" t="s">
        <v>610</v>
      </c>
      <c r="I69" s="118"/>
      <c r="J69" s="384">
        <f>ROUNDUP(I69/G69,0)*F69</f>
        <v>0</v>
      </c>
      <c r="K69" s="383"/>
      <c r="L69" s="332">
        <f>J69*K69</f>
        <v>0</v>
      </c>
      <c r="M69" s="545" t="s">
        <v>918</v>
      </c>
    </row>
    <row r="70" spans="1:13" s="534" customFormat="1" ht="14.25">
      <c r="A70" s="48">
        <v>5508</v>
      </c>
      <c r="B70" s="81" t="s">
        <v>155</v>
      </c>
      <c r="C70" s="33"/>
      <c r="D70" s="167" t="s">
        <v>910</v>
      </c>
      <c r="E70" s="66" t="s">
        <v>909</v>
      </c>
      <c r="F70" s="33">
        <v>1</v>
      </c>
      <c r="G70" s="536">
        <v>200</v>
      </c>
      <c r="H70" s="319" t="s">
        <v>610</v>
      </c>
      <c r="I70" s="118"/>
      <c r="J70" s="384">
        <f>ROUNDUP(I70/G70,0)*F70</f>
        <v>0</v>
      </c>
      <c r="K70" s="383"/>
      <c r="L70" s="332">
        <f>J70*K70</f>
        <v>0</v>
      </c>
      <c r="M70" s="240"/>
    </row>
    <row r="71" spans="1:13" s="534" customFormat="1" ht="14.25">
      <c r="A71" s="48">
        <v>5509</v>
      </c>
      <c r="B71" s="81" t="s">
        <v>156</v>
      </c>
      <c r="C71" s="33"/>
      <c r="D71" s="167" t="s">
        <v>910</v>
      </c>
      <c r="E71" s="66" t="s">
        <v>909</v>
      </c>
      <c r="F71" s="33">
        <v>1</v>
      </c>
      <c r="G71" s="536">
        <v>200</v>
      </c>
      <c r="H71" s="319" t="s">
        <v>610</v>
      </c>
      <c r="I71" s="118"/>
      <c r="J71" s="384">
        <f>ROUNDUP(I71/G71,0)*F71</f>
        <v>0</v>
      </c>
      <c r="K71" s="383"/>
      <c r="L71" s="332">
        <f>J71*K71</f>
        <v>0</v>
      </c>
      <c r="M71" s="240"/>
    </row>
    <row r="72" spans="1:13" s="534" customFormat="1" ht="14.25">
      <c r="A72" s="48"/>
      <c r="B72" s="400" t="s">
        <v>157</v>
      </c>
      <c r="C72" s="401"/>
      <c r="D72" s="401"/>
      <c r="E72" s="401"/>
      <c r="F72" s="401"/>
      <c r="G72" s="401"/>
      <c r="H72" s="401"/>
      <c r="I72" s="401"/>
      <c r="J72" s="401"/>
      <c r="K72" s="401"/>
      <c r="L72" s="402"/>
      <c r="M72" s="240"/>
    </row>
    <row r="73" spans="1:13" s="534" customFormat="1" ht="14.25">
      <c r="A73" s="48">
        <v>7501</v>
      </c>
      <c r="B73" s="81" t="s">
        <v>158</v>
      </c>
      <c r="C73" s="683" t="s">
        <v>1299</v>
      </c>
      <c r="D73" s="167" t="s">
        <v>159</v>
      </c>
      <c r="E73" s="66" t="s">
        <v>909</v>
      </c>
      <c r="F73" s="33">
        <v>1</v>
      </c>
      <c r="G73" s="536">
        <v>500</v>
      </c>
      <c r="H73" s="69" t="s">
        <v>341</v>
      </c>
      <c r="I73" s="57"/>
      <c r="J73" s="384">
        <f>ROUNDUP(I73/G73,0)*F73</f>
        <v>0</v>
      </c>
      <c r="K73" s="383"/>
      <c r="L73" s="332">
        <f>J73*K73</f>
        <v>0</v>
      </c>
      <c r="M73" s="684" t="s">
        <v>160</v>
      </c>
    </row>
    <row r="74" spans="1:13" s="534" customFormat="1" ht="14.25">
      <c r="A74" s="48">
        <v>7502</v>
      </c>
      <c r="B74" s="81" t="s">
        <v>161</v>
      </c>
      <c r="C74" s="604"/>
      <c r="D74" s="167" t="s">
        <v>159</v>
      </c>
      <c r="E74" s="66" t="s">
        <v>909</v>
      </c>
      <c r="F74" s="33">
        <v>1</v>
      </c>
      <c r="G74" s="536">
        <v>500</v>
      </c>
      <c r="H74" s="69" t="s">
        <v>341</v>
      </c>
      <c r="I74" s="57"/>
      <c r="J74" s="384">
        <f>ROUNDUP(I74/G74,0)*F74</f>
        <v>0</v>
      </c>
      <c r="K74" s="383"/>
      <c r="L74" s="332">
        <f>J74*K74</f>
        <v>0</v>
      </c>
      <c r="M74" s="685"/>
    </row>
    <row r="75" spans="1:13" s="534" customFormat="1" ht="14.25">
      <c r="A75" s="48"/>
      <c r="B75" s="400" t="s">
        <v>162</v>
      </c>
      <c r="C75" s="401"/>
      <c r="D75" s="401"/>
      <c r="E75" s="401"/>
      <c r="F75" s="401"/>
      <c r="G75" s="401"/>
      <c r="H75" s="401"/>
      <c r="I75" s="401"/>
      <c r="J75" s="401"/>
      <c r="K75" s="401"/>
      <c r="L75" s="402"/>
      <c r="M75" s="240"/>
    </row>
    <row r="76" spans="1:13" s="534" customFormat="1" ht="14.25">
      <c r="A76" s="48"/>
      <c r="B76" s="400" t="s">
        <v>163</v>
      </c>
      <c r="C76" s="401"/>
      <c r="D76" s="401"/>
      <c r="E76" s="401"/>
      <c r="F76" s="401"/>
      <c r="G76" s="401"/>
      <c r="H76" s="401"/>
      <c r="I76" s="401"/>
      <c r="J76" s="401"/>
      <c r="K76" s="401"/>
      <c r="L76" s="402"/>
      <c r="M76" s="240"/>
    </row>
    <row r="77" spans="1:13" s="534" customFormat="1" ht="14.25">
      <c r="A77" s="48"/>
      <c r="B77" s="400" t="s">
        <v>164</v>
      </c>
      <c r="C77" s="401"/>
      <c r="D77" s="401"/>
      <c r="E77" s="401"/>
      <c r="F77" s="401"/>
      <c r="G77" s="401"/>
      <c r="H77" s="401"/>
      <c r="I77" s="401"/>
      <c r="J77" s="401"/>
      <c r="K77" s="401"/>
      <c r="L77" s="402"/>
      <c r="M77" s="240"/>
    </row>
    <row r="78" spans="1:13" s="534" customFormat="1" ht="14.25">
      <c r="A78" s="12">
        <v>5015</v>
      </c>
      <c r="B78" s="208" t="s">
        <v>928</v>
      </c>
      <c r="C78" s="590" t="s">
        <v>1299</v>
      </c>
      <c r="D78" s="547" t="s">
        <v>165</v>
      </c>
      <c r="E78" s="66" t="s">
        <v>909</v>
      </c>
      <c r="F78" s="33">
        <v>1</v>
      </c>
      <c r="G78" s="536">
        <v>200</v>
      </c>
      <c r="H78" s="43" t="s">
        <v>1287</v>
      </c>
      <c r="I78" s="57"/>
      <c r="J78" s="384">
        <f>ROUNDUP(I78/G78,0)*F78</f>
        <v>0</v>
      </c>
      <c r="K78" s="383"/>
      <c r="L78" s="332">
        <f>J78*K78</f>
        <v>0</v>
      </c>
      <c r="M78" s="684" t="s">
        <v>912</v>
      </c>
    </row>
    <row r="79" spans="1:13" s="534" customFormat="1" ht="22.5">
      <c r="A79" s="157">
        <v>5017</v>
      </c>
      <c r="B79" s="208" t="s">
        <v>482</v>
      </c>
      <c r="C79" s="687"/>
      <c r="D79" s="167" t="s">
        <v>167</v>
      </c>
      <c r="E79" s="66" t="s">
        <v>909</v>
      </c>
      <c r="F79" s="33">
        <v>1</v>
      </c>
      <c r="G79" s="536">
        <v>200</v>
      </c>
      <c r="H79" s="43" t="s">
        <v>1287</v>
      </c>
      <c r="I79" s="57"/>
      <c r="J79" s="384">
        <f>ROUNDUP(I79/G79,0)*F79</f>
        <v>0</v>
      </c>
      <c r="K79" s="383"/>
      <c r="L79" s="332">
        <f>J79*K79</f>
        <v>0</v>
      </c>
      <c r="M79" s="688"/>
    </row>
    <row r="80" spans="1:13" s="534" customFormat="1" ht="14.25">
      <c r="A80" s="48">
        <v>5510</v>
      </c>
      <c r="B80" s="81" t="s">
        <v>168</v>
      </c>
      <c r="C80" s="687"/>
      <c r="D80" s="167" t="s">
        <v>169</v>
      </c>
      <c r="E80" s="66" t="s">
        <v>909</v>
      </c>
      <c r="F80" s="33">
        <v>1</v>
      </c>
      <c r="G80" s="536">
        <v>200</v>
      </c>
      <c r="H80" s="43" t="s">
        <v>1287</v>
      </c>
      <c r="I80" s="57"/>
      <c r="J80" s="384">
        <f>ROUNDUP(I80/G80,0)*F80</f>
        <v>0</v>
      </c>
      <c r="K80" s="383"/>
      <c r="L80" s="332">
        <f>J80*K80</f>
        <v>0</v>
      </c>
      <c r="M80" s="688"/>
    </row>
    <row r="81" spans="1:13" s="534" customFormat="1" ht="14.25">
      <c r="A81" s="48">
        <v>5511</v>
      </c>
      <c r="B81" s="81" t="s">
        <v>170</v>
      </c>
      <c r="C81" s="687"/>
      <c r="D81" s="167" t="s">
        <v>52</v>
      </c>
      <c r="E81" s="66" t="s">
        <v>909</v>
      </c>
      <c r="F81" s="33">
        <v>1</v>
      </c>
      <c r="G81" s="536">
        <v>200</v>
      </c>
      <c r="H81" s="43" t="s">
        <v>1287</v>
      </c>
      <c r="I81" s="57"/>
      <c r="J81" s="384">
        <f>ROUNDUP(I81/G81,0)*F81</f>
        <v>0</v>
      </c>
      <c r="K81" s="383"/>
      <c r="L81" s="332">
        <f>J81*K81</f>
        <v>0</v>
      </c>
      <c r="M81" s="688"/>
    </row>
    <row r="82" spans="1:13" s="534" customFormat="1" ht="14.25">
      <c r="A82" s="48">
        <v>5512</v>
      </c>
      <c r="B82" s="552" t="s">
        <v>171</v>
      </c>
      <c r="C82" s="686"/>
      <c r="D82" s="167" t="s">
        <v>54</v>
      </c>
      <c r="E82" s="66" t="s">
        <v>909</v>
      </c>
      <c r="F82" s="33">
        <v>1</v>
      </c>
      <c r="G82" s="536">
        <v>200</v>
      </c>
      <c r="H82" s="43" t="s">
        <v>1287</v>
      </c>
      <c r="I82" s="57"/>
      <c r="J82" s="384">
        <f>ROUNDUP(I82/G82,0)*F82</f>
        <v>0</v>
      </c>
      <c r="K82" s="383"/>
      <c r="L82" s="332">
        <f>J82*K82</f>
        <v>0</v>
      </c>
      <c r="M82" s="685"/>
    </row>
    <row r="83" spans="1:13" s="534" customFormat="1" ht="14.25">
      <c r="A83" s="48"/>
      <c r="B83" s="549" t="s">
        <v>172</v>
      </c>
      <c r="C83" s="550"/>
      <c r="D83" s="550"/>
      <c r="E83" s="550"/>
      <c r="F83" s="550"/>
      <c r="G83" s="550"/>
      <c r="H83" s="550"/>
      <c r="I83" s="550"/>
      <c r="J83" s="550"/>
      <c r="K83" s="550"/>
      <c r="L83" s="551"/>
      <c r="M83" s="240"/>
    </row>
    <row r="84" spans="1:13" s="534" customFormat="1" ht="14.25">
      <c r="A84" s="48">
        <v>5513</v>
      </c>
      <c r="B84" s="552" t="s">
        <v>173</v>
      </c>
      <c r="C84" s="683" t="s">
        <v>1299</v>
      </c>
      <c r="D84" s="167" t="s">
        <v>174</v>
      </c>
      <c r="E84" s="66" t="s">
        <v>909</v>
      </c>
      <c r="F84" s="33">
        <v>1</v>
      </c>
      <c r="G84" s="536">
        <v>200</v>
      </c>
      <c r="H84" s="319" t="s">
        <v>610</v>
      </c>
      <c r="I84" s="26"/>
      <c r="J84" s="384">
        <f>ROUNDUP(I84/G84,0)*F84</f>
        <v>0</v>
      </c>
      <c r="K84" s="383"/>
      <c r="L84" s="332">
        <f>J84*K84</f>
        <v>0</v>
      </c>
      <c r="M84" s="684" t="s">
        <v>912</v>
      </c>
    </row>
    <row r="85" spans="1:13" s="534" customFormat="1" ht="14.25">
      <c r="A85" s="48">
        <v>5514</v>
      </c>
      <c r="B85" s="552" t="s">
        <v>175</v>
      </c>
      <c r="C85" s="687"/>
      <c r="D85" s="167" t="s">
        <v>176</v>
      </c>
      <c r="E85" s="66" t="s">
        <v>909</v>
      </c>
      <c r="F85" s="33">
        <v>1</v>
      </c>
      <c r="G85" s="536">
        <v>200</v>
      </c>
      <c r="H85" s="319" t="s">
        <v>610</v>
      </c>
      <c r="I85" s="26"/>
      <c r="J85" s="384">
        <f>ROUNDUP(I85/G85,0)*F85</f>
        <v>0</v>
      </c>
      <c r="K85" s="383"/>
      <c r="L85" s="332">
        <f>J85*K85</f>
        <v>0</v>
      </c>
      <c r="M85" s="688"/>
    </row>
    <row r="86" spans="1:13" s="534" customFormat="1" ht="14.25">
      <c r="A86" s="48">
        <v>5515</v>
      </c>
      <c r="B86" s="81" t="s">
        <v>916</v>
      </c>
      <c r="C86" s="686"/>
      <c r="D86" s="167" t="s">
        <v>159</v>
      </c>
      <c r="E86" s="66" t="s">
        <v>909</v>
      </c>
      <c r="F86" s="33">
        <v>1</v>
      </c>
      <c r="G86" s="536">
        <v>200</v>
      </c>
      <c r="H86" s="319" t="s">
        <v>610</v>
      </c>
      <c r="I86" s="118"/>
      <c r="J86" s="384">
        <f>ROUNDUP(I86/G86,0)*F86</f>
        <v>0</v>
      </c>
      <c r="K86" s="383"/>
      <c r="L86" s="332">
        <f>J86*K86</f>
        <v>0</v>
      </c>
      <c r="M86" s="685"/>
    </row>
    <row r="87" spans="1:13" s="534" customFormat="1" ht="14.25">
      <c r="A87" s="48">
        <v>5516</v>
      </c>
      <c r="B87" s="81" t="s">
        <v>917</v>
      </c>
      <c r="C87" s="538" t="s">
        <v>1299</v>
      </c>
      <c r="D87" s="167"/>
      <c r="E87" s="66" t="s">
        <v>909</v>
      </c>
      <c r="F87" s="33">
        <v>1</v>
      </c>
      <c r="G87" s="536">
        <v>200</v>
      </c>
      <c r="H87" s="319" t="s">
        <v>610</v>
      </c>
      <c r="I87" s="118"/>
      <c r="J87" s="384">
        <f>ROUNDUP(I87/G87,0)*F87</f>
        <v>0</v>
      </c>
      <c r="K87" s="383"/>
      <c r="L87" s="332">
        <f>J87*K87</f>
        <v>0</v>
      </c>
      <c r="M87" s="545" t="s">
        <v>918</v>
      </c>
    </row>
    <row r="88" spans="1:13" s="534" customFormat="1" ht="14.25">
      <c r="A88" s="48">
        <v>5517</v>
      </c>
      <c r="B88" s="81" t="s">
        <v>177</v>
      </c>
      <c r="C88" s="538" t="s">
        <v>1299</v>
      </c>
      <c r="D88" s="167"/>
      <c r="E88" s="66" t="s">
        <v>909</v>
      </c>
      <c r="F88" s="33">
        <v>1</v>
      </c>
      <c r="G88" s="536">
        <v>200</v>
      </c>
      <c r="H88" s="319" t="s">
        <v>610</v>
      </c>
      <c r="I88" s="118"/>
      <c r="J88" s="384">
        <f>ROUNDUP(I88/G88,0)*F88</f>
        <v>0</v>
      </c>
      <c r="K88" s="383"/>
      <c r="L88" s="332">
        <f>J88*K88</f>
        <v>0</v>
      </c>
      <c r="M88" s="545" t="s">
        <v>918</v>
      </c>
    </row>
    <row r="89" spans="1:13" s="534" customFormat="1" ht="14.25">
      <c r="A89" s="48"/>
      <c r="B89" s="400" t="s">
        <v>178</v>
      </c>
      <c r="C89" s="401"/>
      <c r="D89" s="401"/>
      <c r="E89" s="401"/>
      <c r="F89" s="401"/>
      <c r="G89" s="401"/>
      <c r="H89" s="401"/>
      <c r="I89" s="401"/>
      <c r="J89" s="401"/>
      <c r="K89" s="401"/>
      <c r="L89" s="402"/>
      <c r="M89" s="240"/>
    </row>
    <row r="90" spans="1:13" s="534" customFormat="1" ht="14.25">
      <c r="A90" s="48">
        <v>5156</v>
      </c>
      <c r="B90" s="81" t="s">
        <v>179</v>
      </c>
      <c r="C90" s="33"/>
      <c r="D90" s="167" t="s">
        <v>924</v>
      </c>
      <c r="E90" s="66" t="s">
        <v>909</v>
      </c>
      <c r="F90" s="33">
        <v>1</v>
      </c>
      <c r="G90" s="536">
        <v>200</v>
      </c>
      <c r="H90" s="319" t="s">
        <v>610</v>
      </c>
      <c r="I90" s="118"/>
      <c r="J90" s="384">
        <f>ROUNDUP(I90/G90,0)*F90</f>
        <v>0</v>
      </c>
      <c r="K90" s="383"/>
      <c r="L90" s="332">
        <f>J90*K90</f>
        <v>0</v>
      </c>
      <c r="M90" s="240"/>
    </row>
    <row r="91" spans="1:13" s="534" customFormat="1" ht="14.25">
      <c r="A91" s="48"/>
      <c r="B91" s="400" t="s">
        <v>180</v>
      </c>
      <c r="C91" s="401"/>
      <c r="D91" s="401"/>
      <c r="E91" s="401"/>
      <c r="F91" s="401"/>
      <c r="G91" s="401"/>
      <c r="H91" s="401"/>
      <c r="I91" s="401"/>
      <c r="J91" s="401"/>
      <c r="K91" s="401"/>
      <c r="L91" s="402"/>
      <c r="M91" s="240"/>
    </row>
    <row r="92" spans="1:13" s="534" customFormat="1" ht="14.25">
      <c r="A92" s="48">
        <v>5156</v>
      </c>
      <c r="B92" s="81" t="s">
        <v>179</v>
      </c>
      <c r="C92" s="33"/>
      <c r="D92" s="167" t="s">
        <v>924</v>
      </c>
      <c r="E92" s="66" t="s">
        <v>909</v>
      </c>
      <c r="F92" s="33">
        <v>1</v>
      </c>
      <c r="G92" s="536">
        <v>200</v>
      </c>
      <c r="H92" s="319" t="s">
        <v>610</v>
      </c>
      <c r="I92" s="118"/>
      <c r="J92" s="384">
        <f>ROUNDUP(I92/G92,0)*F92</f>
        <v>0</v>
      </c>
      <c r="K92" s="383"/>
      <c r="L92" s="332">
        <f>J92*K92</f>
        <v>0</v>
      </c>
      <c r="M92" s="240"/>
    </row>
    <row r="93" spans="1:13" s="534" customFormat="1" ht="14.25">
      <c r="A93" s="48"/>
      <c r="B93" s="400" t="s">
        <v>181</v>
      </c>
      <c r="C93" s="401"/>
      <c r="D93" s="401"/>
      <c r="E93" s="401"/>
      <c r="F93" s="401"/>
      <c r="G93" s="401"/>
      <c r="H93" s="401"/>
      <c r="I93" s="401"/>
      <c r="J93" s="401"/>
      <c r="K93" s="401"/>
      <c r="L93" s="402"/>
      <c r="M93" s="240"/>
    </row>
    <row r="94" spans="1:13" s="534" customFormat="1" ht="14.25">
      <c r="A94" s="157">
        <v>5058</v>
      </c>
      <c r="B94" s="208" t="s">
        <v>944</v>
      </c>
      <c r="C94" s="226"/>
      <c r="D94" s="167" t="s">
        <v>182</v>
      </c>
      <c r="E94" s="66" t="s">
        <v>890</v>
      </c>
      <c r="F94" s="33"/>
      <c r="G94" s="536" t="s">
        <v>183</v>
      </c>
      <c r="H94" s="319" t="s">
        <v>750</v>
      </c>
      <c r="I94" s="118"/>
      <c r="J94" s="503">
        <f>IF(I94&gt;10,ROUNDUP((I94*0.1),0),IF(I94="",0,1))</f>
        <v>0</v>
      </c>
      <c r="K94" s="33"/>
      <c r="L94" s="332">
        <f>J94*K94</f>
        <v>0</v>
      </c>
      <c r="M94" s="240" t="s">
        <v>150</v>
      </c>
    </row>
    <row r="95" spans="1:13" s="534" customFormat="1" ht="14.25">
      <c r="A95" s="48">
        <v>5055</v>
      </c>
      <c r="B95" s="72" t="s">
        <v>949</v>
      </c>
      <c r="C95" s="188"/>
      <c r="D95" s="207" t="s">
        <v>950</v>
      </c>
      <c r="E95" s="66" t="s">
        <v>890</v>
      </c>
      <c r="F95" s="33"/>
      <c r="G95" s="536" t="s">
        <v>184</v>
      </c>
      <c r="H95" s="319" t="s">
        <v>750</v>
      </c>
      <c r="I95" s="118"/>
      <c r="J95" s="503">
        <f>IF(I95&gt;5000,ROUNDUP(((I95*0.1)/500),0),IF(I95="",0,1))</f>
        <v>0</v>
      </c>
      <c r="K95" s="33"/>
      <c r="L95" s="332">
        <f>J95*K95</f>
        <v>0</v>
      </c>
      <c r="M95" s="240"/>
    </row>
    <row r="96" spans="1:13" s="534" customFormat="1" ht="14.25">
      <c r="A96" s="48">
        <v>5518</v>
      </c>
      <c r="B96" s="81" t="s">
        <v>158</v>
      </c>
      <c r="C96" s="683" t="s">
        <v>1299</v>
      </c>
      <c r="D96" s="167" t="s">
        <v>159</v>
      </c>
      <c r="E96" s="66" t="s">
        <v>909</v>
      </c>
      <c r="F96" s="33">
        <v>1</v>
      </c>
      <c r="G96" s="536">
        <v>500</v>
      </c>
      <c r="H96" s="69" t="s">
        <v>341</v>
      </c>
      <c r="I96" s="57"/>
      <c r="J96" s="384">
        <f>ROUNDUP(I96/G96,0)*F96</f>
        <v>0</v>
      </c>
      <c r="K96" s="383"/>
      <c r="L96" s="332">
        <f>J96*K96</f>
        <v>0</v>
      </c>
      <c r="M96" s="684" t="s">
        <v>160</v>
      </c>
    </row>
    <row r="97" spans="1:13" s="534" customFormat="1" ht="14.25">
      <c r="A97" s="48">
        <v>5519</v>
      </c>
      <c r="B97" s="81" t="s">
        <v>161</v>
      </c>
      <c r="C97" s="604"/>
      <c r="D97" s="167" t="s">
        <v>159</v>
      </c>
      <c r="E97" s="66" t="s">
        <v>909</v>
      </c>
      <c r="F97" s="33">
        <v>1</v>
      </c>
      <c r="G97" s="536">
        <v>500</v>
      </c>
      <c r="H97" s="69" t="s">
        <v>341</v>
      </c>
      <c r="I97" s="57"/>
      <c r="J97" s="384">
        <f>ROUNDUP(I97/G97,0)*F97</f>
        <v>0</v>
      </c>
      <c r="K97" s="383"/>
      <c r="L97" s="332">
        <f>J97*K97</f>
        <v>0</v>
      </c>
      <c r="M97" s="685"/>
    </row>
    <row r="98" spans="1:13" s="534" customFormat="1" ht="14.25">
      <c r="A98" s="48"/>
      <c r="B98" s="400" t="s">
        <v>185</v>
      </c>
      <c r="C98" s="401"/>
      <c r="D98" s="401"/>
      <c r="E98" s="401"/>
      <c r="F98" s="401"/>
      <c r="G98" s="401"/>
      <c r="H98" s="401"/>
      <c r="I98" s="401"/>
      <c r="J98" s="401"/>
      <c r="K98" s="401"/>
      <c r="L98" s="402"/>
      <c r="M98" s="240"/>
    </row>
    <row r="99" spans="1:13" s="534" customFormat="1" ht="14.25">
      <c r="A99" s="48"/>
      <c r="B99" s="400" t="s">
        <v>186</v>
      </c>
      <c r="C99" s="401"/>
      <c r="D99" s="401"/>
      <c r="E99" s="401"/>
      <c r="F99" s="401"/>
      <c r="G99" s="401"/>
      <c r="H99" s="401"/>
      <c r="I99" s="401"/>
      <c r="J99" s="401"/>
      <c r="K99" s="401"/>
      <c r="L99" s="402"/>
      <c r="M99" s="240"/>
    </row>
    <row r="100" spans="1:13" s="534" customFormat="1" ht="14.25">
      <c r="A100" s="48"/>
      <c r="B100" s="400" t="s">
        <v>187</v>
      </c>
      <c r="C100" s="401"/>
      <c r="D100" s="401"/>
      <c r="E100" s="401"/>
      <c r="F100" s="401"/>
      <c r="G100" s="401"/>
      <c r="H100" s="401"/>
      <c r="I100" s="401"/>
      <c r="J100" s="401"/>
      <c r="K100" s="401"/>
      <c r="L100" s="402"/>
      <c r="M100" s="240"/>
    </row>
    <row r="101" spans="1:13" s="534" customFormat="1" ht="22.5">
      <c r="A101" s="157">
        <v>3004</v>
      </c>
      <c r="B101" s="71" t="s">
        <v>685</v>
      </c>
      <c r="C101" s="580" t="s">
        <v>1299</v>
      </c>
      <c r="D101" s="72" t="s">
        <v>92</v>
      </c>
      <c r="E101" s="73" t="s">
        <v>687</v>
      </c>
      <c r="F101" s="33">
        <v>2</v>
      </c>
      <c r="G101" s="542">
        <v>100</v>
      </c>
      <c r="H101" s="69" t="s">
        <v>335</v>
      </c>
      <c r="I101" s="57"/>
      <c r="J101" s="384">
        <f>ROUNDUP(I101/G101,0)*F101</f>
        <v>0</v>
      </c>
      <c r="K101" s="383"/>
      <c r="L101" s="332">
        <f>J101*K101</f>
        <v>0</v>
      </c>
      <c r="M101" s="545" t="s">
        <v>918</v>
      </c>
    </row>
    <row r="102" spans="1:13" s="534" customFormat="1" ht="14.25">
      <c r="A102" s="157">
        <v>3003</v>
      </c>
      <c r="B102" s="75" t="s">
        <v>691</v>
      </c>
      <c r="C102" s="581"/>
      <c r="D102" s="72" t="s">
        <v>692</v>
      </c>
      <c r="E102" s="73" t="s">
        <v>687</v>
      </c>
      <c r="F102" s="25">
        <v>2</v>
      </c>
      <c r="G102" s="542">
        <v>100</v>
      </c>
      <c r="H102" s="69" t="s">
        <v>335</v>
      </c>
      <c r="I102" s="57"/>
      <c r="J102" s="384">
        <f>ROUNDUP(I102/G102,0)*F102</f>
        <v>0</v>
      </c>
      <c r="K102" s="383"/>
      <c r="L102" s="332">
        <f>J102*K102</f>
        <v>0</v>
      </c>
      <c r="M102" s="545" t="s">
        <v>918</v>
      </c>
    </row>
    <row r="103" spans="1:13" s="534" customFormat="1" ht="14.25">
      <c r="A103" s="48"/>
      <c r="B103" s="400" t="s">
        <v>188</v>
      </c>
      <c r="C103" s="401"/>
      <c r="D103" s="401"/>
      <c r="E103" s="401"/>
      <c r="F103" s="401"/>
      <c r="G103" s="401"/>
      <c r="H103" s="401"/>
      <c r="I103" s="401"/>
      <c r="J103" s="401"/>
      <c r="K103" s="401"/>
      <c r="L103" s="402"/>
      <c r="M103" s="240"/>
    </row>
    <row r="104" spans="1:13" s="534" customFormat="1" ht="14.25">
      <c r="A104" s="48"/>
      <c r="B104" s="546" t="s">
        <v>674</v>
      </c>
      <c r="C104" s="33"/>
      <c r="D104" s="553"/>
      <c r="E104" s="66" t="s">
        <v>189</v>
      </c>
      <c r="F104" s="33"/>
      <c r="G104" s="536"/>
      <c r="H104" s="319"/>
      <c r="I104" s="118"/>
      <c r="J104" s="66"/>
      <c r="K104" s="33"/>
      <c r="L104" s="65"/>
      <c r="M104" s="240"/>
    </row>
    <row r="105" spans="1:13" s="534" customFormat="1" ht="14.25">
      <c r="A105" s="48">
        <v>3002</v>
      </c>
      <c r="B105" s="546" t="s">
        <v>676</v>
      </c>
      <c r="C105" s="33"/>
      <c r="D105" s="547" t="s">
        <v>908</v>
      </c>
      <c r="E105" s="66" t="s">
        <v>189</v>
      </c>
      <c r="F105" s="33">
        <v>1</v>
      </c>
      <c r="G105" s="536" t="s">
        <v>679</v>
      </c>
      <c r="H105" s="319" t="s">
        <v>679</v>
      </c>
      <c r="I105" s="118"/>
      <c r="J105" s="384">
        <f>ROUNDUP(I105,0)*F105</f>
        <v>0</v>
      </c>
      <c r="K105" s="383"/>
      <c r="L105" s="332">
        <f>J105*K105</f>
        <v>0</v>
      </c>
      <c r="M105" s="240"/>
    </row>
    <row r="106" spans="1:13" s="534" customFormat="1" ht="14.25">
      <c r="A106" s="48">
        <v>3512</v>
      </c>
      <c r="B106" s="81" t="s">
        <v>190</v>
      </c>
      <c r="C106" s="33"/>
      <c r="D106" s="167" t="s">
        <v>191</v>
      </c>
      <c r="E106" s="66" t="s">
        <v>189</v>
      </c>
      <c r="F106" s="33">
        <v>1</v>
      </c>
      <c r="G106" s="536">
        <v>200</v>
      </c>
      <c r="H106" s="319" t="s">
        <v>610</v>
      </c>
      <c r="I106" s="118"/>
      <c r="J106" s="384">
        <f>ROUNDUP(I106/G106,0)*F106</f>
        <v>0</v>
      </c>
      <c r="K106" s="383"/>
      <c r="L106" s="332">
        <f>J106*K106</f>
        <v>0</v>
      </c>
      <c r="M106" s="240"/>
    </row>
    <row r="107" spans="1:13" s="534" customFormat="1" ht="14.25">
      <c r="A107" s="48">
        <v>3513</v>
      </c>
      <c r="B107" s="81" t="s">
        <v>917</v>
      </c>
      <c r="C107" s="538" t="s">
        <v>1299</v>
      </c>
      <c r="D107" s="167" t="s">
        <v>191</v>
      </c>
      <c r="E107" s="66" t="s">
        <v>189</v>
      </c>
      <c r="F107" s="33">
        <v>1</v>
      </c>
      <c r="G107" s="536">
        <v>500</v>
      </c>
      <c r="H107" s="319" t="s">
        <v>610</v>
      </c>
      <c r="I107" s="118"/>
      <c r="J107" s="384">
        <f>ROUNDUP(I107/G107,0)*F107</f>
        <v>0</v>
      </c>
      <c r="K107" s="383"/>
      <c r="L107" s="332">
        <f>J107*K107</f>
        <v>0</v>
      </c>
      <c r="M107" s="545" t="s">
        <v>918</v>
      </c>
    </row>
    <row r="108" spans="1:13" s="534" customFormat="1" ht="14.25">
      <c r="A108" s="48">
        <v>3514</v>
      </c>
      <c r="B108" s="81" t="s">
        <v>193</v>
      </c>
      <c r="C108" s="538" t="s">
        <v>1299</v>
      </c>
      <c r="D108" s="167" t="s">
        <v>191</v>
      </c>
      <c r="E108" s="66" t="s">
        <v>189</v>
      </c>
      <c r="F108" s="33">
        <v>1</v>
      </c>
      <c r="G108" s="536">
        <v>500</v>
      </c>
      <c r="H108" s="319" t="s">
        <v>610</v>
      </c>
      <c r="I108" s="118"/>
      <c r="J108" s="384">
        <f>ROUNDUP(I108/G108,0)*F108</f>
        <v>0</v>
      </c>
      <c r="K108" s="383"/>
      <c r="L108" s="332">
        <f>J108*K108</f>
        <v>0</v>
      </c>
      <c r="M108" s="545" t="s">
        <v>918</v>
      </c>
    </row>
    <row r="109" spans="1:13" s="534" customFormat="1" ht="14.25">
      <c r="A109" s="227" t="s">
        <v>194</v>
      </c>
      <c r="B109" s="150" t="s">
        <v>682</v>
      </c>
      <c r="C109" s="10" t="s">
        <v>1299</v>
      </c>
      <c r="D109" s="167" t="s">
        <v>191</v>
      </c>
      <c r="E109" s="66" t="s">
        <v>189</v>
      </c>
      <c r="F109" s="33">
        <v>1</v>
      </c>
      <c r="G109" s="536">
        <v>500</v>
      </c>
      <c r="H109" s="319" t="s">
        <v>610</v>
      </c>
      <c r="I109" s="118"/>
      <c r="J109" s="384">
        <f>ROUNDUP(I109/G109,0)*F109</f>
        <v>0</v>
      </c>
      <c r="K109" s="383"/>
      <c r="L109" s="332">
        <f>J109*K109</f>
        <v>0</v>
      </c>
      <c r="M109" s="240" t="s">
        <v>195</v>
      </c>
    </row>
    <row r="110" spans="1:13" s="534" customFormat="1" ht="14.25">
      <c r="A110" s="48"/>
      <c r="B110" s="400" t="s">
        <v>196</v>
      </c>
      <c r="C110" s="401"/>
      <c r="D110" s="401"/>
      <c r="E110" s="401"/>
      <c r="F110" s="401"/>
      <c r="G110" s="401"/>
      <c r="H110" s="401"/>
      <c r="I110" s="401"/>
      <c r="J110" s="401"/>
      <c r="K110" s="401"/>
      <c r="L110" s="402"/>
      <c r="M110" s="240"/>
    </row>
    <row r="111" spans="1:13" s="534" customFormat="1" ht="14.25">
      <c r="A111" s="48">
        <v>7646</v>
      </c>
      <c r="B111" s="81" t="s">
        <v>197</v>
      </c>
      <c r="C111" s="33"/>
      <c r="D111" s="167" t="s">
        <v>198</v>
      </c>
      <c r="E111" s="66" t="s">
        <v>189</v>
      </c>
      <c r="F111" s="554">
        <v>0.1</v>
      </c>
      <c r="G111" s="536" t="s">
        <v>199</v>
      </c>
      <c r="H111" s="319" t="s">
        <v>750</v>
      </c>
      <c r="I111" s="118"/>
      <c r="J111" s="503">
        <f>IF(I111&gt;5000,ROUNDUP(((I111*0.1)/500),0),IF(I111="",0,1))</f>
        <v>0</v>
      </c>
      <c r="K111" s="33"/>
      <c r="L111" s="332">
        <f>J111*K111</f>
        <v>0</v>
      </c>
      <c r="M111" s="240" t="s">
        <v>1410</v>
      </c>
    </row>
    <row r="112" spans="1:13" s="534" customFormat="1" ht="14.25">
      <c r="A112" s="48"/>
      <c r="B112" s="400" t="s">
        <v>200</v>
      </c>
      <c r="C112" s="401"/>
      <c r="D112" s="401"/>
      <c r="E112" s="401"/>
      <c r="F112" s="401"/>
      <c r="G112" s="401"/>
      <c r="H112" s="401"/>
      <c r="I112" s="401"/>
      <c r="J112" s="401"/>
      <c r="K112" s="401"/>
      <c r="L112" s="402"/>
      <c r="M112" s="240"/>
    </row>
    <row r="113" spans="1:13" s="534" customFormat="1" ht="14.25">
      <c r="A113" s="48"/>
      <c r="B113" s="400" t="s">
        <v>201</v>
      </c>
      <c r="C113" s="401"/>
      <c r="D113" s="401"/>
      <c r="E113" s="401"/>
      <c r="F113" s="401"/>
      <c r="G113" s="401"/>
      <c r="H113" s="401"/>
      <c r="I113" s="401"/>
      <c r="J113" s="401"/>
      <c r="K113" s="401"/>
      <c r="L113" s="402"/>
      <c r="M113" s="240"/>
    </row>
    <row r="114" spans="1:13" s="534" customFormat="1" ht="14.25">
      <c r="A114" s="48"/>
      <c r="B114" s="400" t="s">
        <v>202</v>
      </c>
      <c r="C114" s="401"/>
      <c r="D114" s="401"/>
      <c r="E114" s="401"/>
      <c r="F114" s="401"/>
      <c r="G114" s="401"/>
      <c r="H114" s="401"/>
      <c r="I114" s="401"/>
      <c r="J114" s="401"/>
      <c r="K114" s="401"/>
      <c r="L114" s="402"/>
      <c r="M114" s="240"/>
    </row>
    <row r="115" spans="1:13" s="534" customFormat="1" ht="22.5">
      <c r="A115" s="157">
        <v>3004</v>
      </c>
      <c r="B115" s="71" t="s">
        <v>685</v>
      </c>
      <c r="C115" s="580" t="s">
        <v>1299</v>
      </c>
      <c r="D115" s="72" t="s">
        <v>92</v>
      </c>
      <c r="E115" s="73" t="s">
        <v>687</v>
      </c>
      <c r="F115" s="33">
        <v>2</v>
      </c>
      <c r="G115" s="536">
        <v>100</v>
      </c>
      <c r="H115" s="69" t="s">
        <v>335</v>
      </c>
      <c r="I115" s="57"/>
      <c r="J115" s="384">
        <f>ROUNDUP(I115/G115,0)*F115</f>
        <v>0</v>
      </c>
      <c r="K115" s="383"/>
      <c r="L115" s="332">
        <f>J115*K115</f>
        <v>0</v>
      </c>
      <c r="M115" s="545" t="s">
        <v>918</v>
      </c>
    </row>
    <row r="116" spans="1:13" s="534" customFormat="1" ht="14.25">
      <c r="A116" s="157">
        <v>3003</v>
      </c>
      <c r="B116" s="75" t="s">
        <v>691</v>
      </c>
      <c r="C116" s="581"/>
      <c r="D116" s="72" t="s">
        <v>692</v>
      </c>
      <c r="E116" s="73" t="s">
        <v>687</v>
      </c>
      <c r="F116" s="25">
        <v>2</v>
      </c>
      <c r="G116" s="542">
        <v>100</v>
      </c>
      <c r="H116" s="69" t="s">
        <v>335</v>
      </c>
      <c r="I116" s="57"/>
      <c r="J116" s="384">
        <f>ROUNDUP(I116/G116,0)*F116</f>
        <v>0</v>
      </c>
      <c r="K116" s="383"/>
      <c r="L116" s="332">
        <f>J116*K116</f>
        <v>0</v>
      </c>
      <c r="M116" s="545" t="s">
        <v>918</v>
      </c>
    </row>
    <row r="117" spans="1:13" s="534" customFormat="1" ht="14.25">
      <c r="A117" s="48"/>
      <c r="B117" s="400" t="s">
        <v>203</v>
      </c>
      <c r="C117" s="401"/>
      <c r="D117" s="401"/>
      <c r="E117" s="401"/>
      <c r="F117" s="401"/>
      <c r="G117" s="401"/>
      <c r="H117" s="401"/>
      <c r="I117" s="401"/>
      <c r="J117" s="401"/>
      <c r="K117" s="401"/>
      <c r="L117" s="402"/>
      <c r="M117" s="240"/>
    </row>
    <row r="118" spans="1:13" s="534" customFormat="1" ht="14.25">
      <c r="A118" s="70"/>
      <c r="B118" s="149" t="s">
        <v>204</v>
      </c>
      <c r="C118" s="386"/>
      <c r="D118" s="386"/>
      <c r="E118" s="386"/>
      <c r="F118" s="386"/>
      <c r="G118" s="386"/>
      <c r="H118" s="386"/>
      <c r="I118" s="386"/>
      <c r="J118" s="386"/>
      <c r="K118" s="386"/>
      <c r="L118" s="387"/>
      <c r="M118" s="37"/>
    </row>
    <row r="119" spans="1:13" s="534" customFormat="1" ht="22.5">
      <c r="A119" s="70"/>
      <c r="B119" s="142" t="s">
        <v>459</v>
      </c>
      <c r="C119" s="152"/>
      <c r="D119" s="143"/>
      <c r="E119" s="73" t="s">
        <v>687</v>
      </c>
      <c r="F119" s="6">
        <v>1</v>
      </c>
      <c r="G119" s="427" t="s">
        <v>675</v>
      </c>
      <c r="H119" s="171" t="s">
        <v>675</v>
      </c>
      <c r="I119" s="3"/>
      <c r="J119" s="384">
        <f>ROUNDUP(I119,0)*F119</f>
        <v>0</v>
      </c>
      <c r="K119" s="383"/>
      <c r="L119" s="332">
        <f>J119*K119</f>
        <v>0</v>
      </c>
      <c r="M119" s="37"/>
    </row>
    <row r="120" spans="1:13" s="534" customFormat="1" ht="22.5">
      <c r="A120" s="73">
        <v>5027</v>
      </c>
      <c r="B120" s="145" t="s">
        <v>460</v>
      </c>
      <c r="C120" s="152" t="s">
        <v>1299</v>
      </c>
      <c r="D120" s="146" t="s">
        <v>461</v>
      </c>
      <c r="E120" s="73" t="s">
        <v>687</v>
      </c>
      <c r="F120" s="6">
        <v>1</v>
      </c>
      <c r="G120" s="427" t="s">
        <v>675</v>
      </c>
      <c r="H120" s="171" t="s">
        <v>675</v>
      </c>
      <c r="I120" s="3"/>
      <c r="J120" s="384">
        <f>ROUNDUP(I120,0)*F120</f>
        <v>0</v>
      </c>
      <c r="K120" s="383"/>
      <c r="L120" s="332">
        <f>J120*K120</f>
        <v>0</v>
      </c>
      <c r="M120" s="37" t="s">
        <v>1269</v>
      </c>
    </row>
    <row r="121" spans="1:13" s="534" customFormat="1" ht="14.25">
      <c r="A121" s="73">
        <v>5025</v>
      </c>
      <c r="B121" s="145" t="s">
        <v>463</v>
      </c>
      <c r="C121" s="152" t="s">
        <v>1299</v>
      </c>
      <c r="D121" s="146" t="s">
        <v>464</v>
      </c>
      <c r="E121" s="73" t="s">
        <v>687</v>
      </c>
      <c r="F121" s="6">
        <v>1</v>
      </c>
      <c r="G121" s="427" t="s">
        <v>675</v>
      </c>
      <c r="H121" s="171" t="s">
        <v>675</v>
      </c>
      <c r="I121" s="3"/>
      <c r="J121" s="384">
        <f>ROUNDUP(I121,0)*F121</f>
        <v>0</v>
      </c>
      <c r="K121" s="383"/>
      <c r="L121" s="332">
        <f>J121*K121</f>
        <v>0</v>
      </c>
      <c r="M121" s="37" t="s">
        <v>465</v>
      </c>
    </row>
    <row r="122" spans="1:13" s="534" customFormat="1" ht="14.25">
      <c r="A122" s="73">
        <v>5026</v>
      </c>
      <c r="B122" s="147" t="s">
        <v>466</v>
      </c>
      <c r="C122" s="152" t="s">
        <v>1299</v>
      </c>
      <c r="D122" s="148" t="s">
        <v>467</v>
      </c>
      <c r="E122" s="73" t="s">
        <v>687</v>
      </c>
      <c r="F122" s="6">
        <v>1</v>
      </c>
      <c r="G122" s="427" t="s">
        <v>675</v>
      </c>
      <c r="H122" s="171" t="s">
        <v>675</v>
      </c>
      <c r="I122" s="3"/>
      <c r="J122" s="384">
        <f>ROUNDUP(I122,0)*F122</f>
        <v>0</v>
      </c>
      <c r="K122" s="383"/>
      <c r="L122" s="332">
        <f>J122*K122</f>
        <v>0</v>
      </c>
      <c r="M122" s="37" t="s">
        <v>465</v>
      </c>
    </row>
    <row r="123" spans="1:13" s="534" customFormat="1" ht="14.25">
      <c r="A123" s="73"/>
      <c r="B123" s="149" t="s">
        <v>205</v>
      </c>
      <c r="C123" s="386"/>
      <c r="D123" s="386"/>
      <c r="E123" s="386"/>
      <c r="F123" s="386"/>
      <c r="G123" s="386"/>
      <c r="H123" s="386"/>
      <c r="I123" s="386"/>
      <c r="J123" s="386"/>
      <c r="K123" s="386"/>
      <c r="L123" s="387"/>
      <c r="M123" s="37"/>
    </row>
    <row r="124" spans="1:13" s="534" customFormat="1" ht="33.75">
      <c r="A124" s="70">
        <v>5017</v>
      </c>
      <c r="B124" s="142" t="s">
        <v>473</v>
      </c>
      <c r="C124" s="6" t="s">
        <v>1299</v>
      </c>
      <c r="D124" s="150" t="s">
        <v>474</v>
      </c>
      <c r="E124" s="73" t="s">
        <v>687</v>
      </c>
      <c r="F124" s="6">
        <v>2</v>
      </c>
      <c r="G124" s="427" t="s">
        <v>475</v>
      </c>
      <c r="H124" s="171" t="s">
        <v>475</v>
      </c>
      <c r="I124" s="3"/>
      <c r="J124" s="384">
        <f>ROUNDUP(I124,0)*F124</f>
        <v>0</v>
      </c>
      <c r="K124" s="383"/>
      <c r="L124" s="332">
        <f>J124*K124</f>
        <v>0</v>
      </c>
      <c r="M124" s="37" t="s">
        <v>1271</v>
      </c>
    </row>
    <row r="125" spans="1:13" s="534" customFormat="1" ht="14.25">
      <c r="A125" s="48"/>
      <c r="B125" s="400" t="s">
        <v>206</v>
      </c>
      <c r="C125" s="401"/>
      <c r="D125" s="401"/>
      <c r="E125" s="401"/>
      <c r="F125" s="401"/>
      <c r="G125" s="401"/>
      <c r="H125" s="401"/>
      <c r="I125" s="401"/>
      <c r="J125" s="401"/>
      <c r="K125" s="401"/>
      <c r="L125" s="402"/>
      <c r="M125" s="240"/>
    </row>
    <row r="126" spans="1:13" s="534" customFormat="1" ht="14.25">
      <c r="A126" s="48"/>
      <c r="B126" s="546" t="s">
        <v>674</v>
      </c>
      <c r="C126" s="33"/>
      <c r="D126" s="553"/>
      <c r="E126" s="66" t="s">
        <v>189</v>
      </c>
      <c r="F126" s="33"/>
      <c r="G126" s="536"/>
      <c r="H126" s="319"/>
      <c r="I126" s="118"/>
      <c r="J126" s="66"/>
      <c r="K126" s="33"/>
      <c r="L126" s="65"/>
      <c r="M126" s="240"/>
    </row>
    <row r="127" spans="1:13" s="534" customFormat="1" ht="14.25">
      <c r="A127" s="48">
        <v>3002</v>
      </c>
      <c r="B127" s="555" t="s">
        <v>676</v>
      </c>
      <c r="C127" s="33"/>
      <c r="D127" s="547" t="s">
        <v>908</v>
      </c>
      <c r="E127" s="66" t="s">
        <v>189</v>
      </c>
      <c r="F127" s="33"/>
      <c r="G127" s="536"/>
      <c r="H127" s="319" t="s">
        <v>679</v>
      </c>
      <c r="I127" s="118"/>
      <c r="J127" s="384">
        <f>ROUNDUP(I127,0)*F127</f>
        <v>0</v>
      </c>
      <c r="K127" s="383"/>
      <c r="L127" s="332">
        <f>J127*K127</f>
        <v>0</v>
      </c>
      <c r="M127" s="240"/>
    </row>
    <row r="128" spans="1:13" s="534" customFormat="1" ht="14.25">
      <c r="A128" s="227" t="s">
        <v>207</v>
      </c>
      <c r="B128" s="208" t="s">
        <v>680</v>
      </c>
      <c r="C128" s="226"/>
      <c r="D128" s="167" t="s">
        <v>191</v>
      </c>
      <c r="E128" s="66" t="s">
        <v>189</v>
      </c>
      <c r="F128" s="33">
        <v>1</v>
      </c>
      <c r="G128" s="536">
        <v>200</v>
      </c>
      <c r="H128" s="319" t="s">
        <v>610</v>
      </c>
      <c r="I128" s="118"/>
      <c r="J128" s="384">
        <f>ROUNDUP(I128/G128,0)*F128</f>
        <v>0</v>
      </c>
      <c r="K128" s="383"/>
      <c r="L128" s="332">
        <f>J128*K128</f>
        <v>0</v>
      </c>
      <c r="M128" s="240"/>
    </row>
    <row r="129" spans="1:13" s="534" customFormat="1" ht="14.25">
      <c r="A129" s="48">
        <v>3513</v>
      </c>
      <c r="B129" s="81" t="s">
        <v>917</v>
      </c>
      <c r="C129" s="538" t="s">
        <v>1299</v>
      </c>
      <c r="D129" s="167" t="s">
        <v>191</v>
      </c>
      <c r="E129" s="66" t="s">
        <v>189</v>
      </c>
      <c r="F129" s="33">
        <v>1</v>
      </c>
      <c r="G129" s="536">
        <v>500</v>
      </c>
      <c r="H129" s="319" t="s">
        <v>610</v>
      </c>
      <c r="I129" s="118"/>
      <c r="J129" s="384">
        <f>ROUNDUP(I129/G129,0)*F129</f>
        <v>0</v>
      </c>
      <c r="K129" s="383"/>
      <c r="L129" s="332">
        <f>J129*K129</f>
        <v>0</v>
      </c>
      <c r="M129" s="545" t="s">
        <v>918</v>
      </c>
    </row>
    <row r="130" spans="1:13" s="534" customFormat="1" ht="14.25">
      <c r="A130" s="48">
        <v>3514</v>
      </c>
      <c r="B130" s="81" t="s">
        <v>193</v>
      </c>
      <c r="C130" s="538" t="s">
        <v>1299</v>
      </c>
      <c r="D130" s="167" t="s">
        <v>191</v>
      </c>
      <c r="E130" s="66" t="s">
        <v>189</v>
      </c>
      <c r="F130" s="33">
        <v>1</v>
      </c>
      <c r="G130" s="536">
        <v>500</v>
      </c>
      <c r="H130" s="319" t="s">
        <v>610</v>
      </c>
      <c r="I130" s="118"/>
      <c r="J130" s="384">
        <f>ROUNDUP(I130/G130,0)*F130</f>
        <v>0</v>
      </c>
      <c r="K130" s="383"/>
      <c r="L130" s="332">
        <f>J130*K130</f>
        <v>0</v>
      </c>
      <c r="M130" s="545" t="s">
        <v>918</v>
      </c>
    </row>
    <row r="131" spans="1:13" s="534" customFormat="1" ht="14.25">
      <c r="A131" s="227" t="s">
        <v>194</v>
      </c>
      <c r="B131" s="150" t="s">
        <v>682</v>
      </c>
      <c r="C131" s="10" t="s">
        <v>1299</v>
      </c>
      <c r="D131" s="167" t="s">
        <v>191</v>
      </c>
      <c r="E131" s="66" t="s">
        <v>189</v>
      </c>
      <c r="F131" s="33">
        <v>1</v>
      </c>
      <c r="G131" s="536">
        <v>500</v>
      </c>
      <c r="H131" s="319" t="s">
        <v>610</v>
      </c>
      <c r="I131" s="118"/>
      <c r="J131" s="384">
        <f>ROUNDUP(I131/G131,0)*F131</f>
        <v>0</v>
      </c>
      <c r="K131" s="383"/>
      <c r="L131" s="332">
        <f>J131*K131</f>
        <v>0</v>
      </c>
      <c r="M131" s="240" t="s">
        <v>195</v>
      </c>
    </row>
    <row r="132" spans="1:13" s="534" customFormat="1" ht="14.25">
      <c r="A132" s="48"/>
      <c r="B132" s="400" t="s">
        <v>208</v>
      </c>
      <c r="C132" s="556"/>
      <c r="D132" s="167"/>
      <c r="E132" s="66"/>
      <c r="F132" s="33"/>
      <c r="G132" s="536"/>
      <c r="H132" s="319"/>
      <c r="I132" s="118"/>
      <c r="J132" s="66"/>
      <c r="K132" s="33"/>
      <c r="L132" s="65"/>
      <c r="M132" s="240"/>
    </row>
    <row r="133" spans="1:13" s="534" customFormat="1" ht="14.25">
      <c r="A133" s="48">
        <v>7646</v>
      </c>
      <c r="B133" s="81" t="s">
        <v>197</v>
      </c>
      <c r="C133" s="33"/>
      <c r="D133" s="167" t="s">
        <v>209</v>
      </c>
      <c r="E133" s="66" t="s">
        <v>189</v>
      </c>
      <c r="F133" s="554">
        <v>0.1</v>
      </c>
      <c r="G133" s="536" t="s">
        <v>199</v>
      </c>
      <c r="H133" s="319" t="s">
        <v>750</v>
      </c>
      <c r="I133" s="118"/>
      <c r="J133" s="503">
        <f>IF(I133&gt;5000,ROUNDUP(((I133*0.1)/500),0),IF(I133="",0,1))</f>
        <v>0</v>
      </c>
      <c r="K133" s="33"/>
      <c r="L133" s="332">
        <f>J133*K133</f>
        <v>0</v>
      </c>
      <c r="M133" s="240" t="s">
        <v>751</v>
      </c>
    </row>
    <row r="134" spans="1:13" s="534" customFormat="1" ht="14.25">
      <c r="A134" s="48"/>
      <c r="B134" s="400" t="s">
        <v>210</v>
      </c>
      <c r="C134" s="401"/>
      <c r="D134" s="401"/>
      <c r="E134" s="401"/>
      <c r="F134" s="401"/>
      <c r="G134" s="401"/>
      <c r="H134" s="401"/>
      <c r="I134" s="401"/>
      <c r="J134" s="401"/>
      <c r="K134" s="401"/>
      <c r="L134" s="402"/>
      <c r="M134" s="240"/>
    </row>
    <row r="135" spans="1:13" s="534" customFormat="1" ht="14.25">
      <c r="A135" s="48"/>
      <c r="B135" s="400" t="s">
        <v>211</v>
      </c>
      <c r="C135" s="401"/>
      <c r="D135" s="401"/>
      <c r="E135" s="401"/>
      <c r="F135" s="401"/>
      <c r="G135" s="401"/>
      <c r="H135" s="401"/>
      <c r="I135" s="401"/>
      <c r="J135" s="401"/>
      <c r="K135" s="401"/>
      <c r="L135" s="402"/>
      <c r="M135" s="240"/>
    </row>
    <row r="136" spans="1:13" s="534" customFormat="1" ht="14.25">
      <c r="A136" s="48"/>
      <c r="B136" s="400" t="s">
        <v>212</v>
      </c>
      <c r="C136" s="401"/>
      <c r="D136" s="401"/>
      <c r="E136" s="401"/>
      <c r="F136" s="401"/>
      <c r="G136" s="401"/>
      <c r="H136" s="401"/>
      <c r="I136" s="401"/>
      <c r="J136" s="401"/>
      <c r="K136" s="401"/>
      <c r="L136" s="402"/>
      <c r="M136" s="240"/>
    </row>
    <row r="137" spans="1:13" s="534" customFormat="1" ht="22.5">
      <c r="A137" s="157">
        <v>3004</v>
      </c>
      <c r="B137" s="71" t="s">
        <v>685</v>
      </c>
      <c r="C137" s="10" t="s">
        <v>1299</v>
      </c>
      <c r="D137" s="72" t="s">
        <v>92</v>
      </c>
      <c r="E137" s="73" t="s">
        <v>687</v>
      </c>
      <c r="F137" s="33">
        <v>2</v>
      </c>
      <c r="G137" s="536">
        <v>100</v>
      </c>
      <c r="H137" s="69" t="s">
        <v>335</v>
      </c>
      <c r="I137" s="57"/>
      <c r="J137" s="384">
        <f>ROUNDUP(I137/G137,0)*F137</f>
        <v>0</v>
      </c>
      <c r="K137" s="383"/>
      <c r="L137" s="332">
        <f>J137*K137</f>
        <v>0</v>
      </c>
      <c r="M137" s="545" t="s">
        <v>918</v>
      </c>
    </row>
    <row r="138" spans="1:13" s="534" customFormat="1" ht="14.25">
      <c r="A138" s="157">
        <v>3003</v>
      </c>
      <c r="B138" s="75" t="s">
        <v>691</v>
      </c>
      <c r="C138" s="10" t="s">
        <v>1299</v>
      </c>
      <c r="D138" s="72" t="s">
        <v>692</v>
      </c>
      <c r="E138" s="73" t="s">
        <v>687</v>
      </c>
      <c r="F138" s="25">
        <v>2</v>
      </c>
      <c r="G138" s="542">
        <v>100</v>
      </c>
      <c r="H138" s="69" t="s">
        <v>335</v>
      </c>
      <c r="I138" s="57"/>
      <c r="J138" s="384">
        <f>ROUNDUP(I138/G138,0)*F138</f>
        <v>0</v>
      </c>
      <c r="K138" s="383"/>
      <c r="L138" s="332">
        <f>J138*K138</f>
        <v>0</v>
      </c>
      <c r="M138" s="545" t="s">
        <v>918</v>
      </c>
    </row>
    <row r="139" spans="1:13" s="534" customFormat="1" ht="14.25">
      <c r="A139" s="48"/>
      <c r="B139" s="400" t="s">
        <v>213</v>
      </c>
      <c r="C139" s="401"/>
      <c r="D139" s="401"/>
      <c r="E139" s="401"/>
      <c r="F139" s="401"/>
      <c r="G139" s="401"/>
      <c r="H139" s="401"/>
      <c r="I139" s="401"/>
      <c r="J139" s="401"/>
      <c r="K139" s="401"/>
      <c r="L139" s="402"/>
      <c r="M139" s="240"/>
    </row>
    <row r="140" spans="1:13" s="534" customFormat="1" ht="14.25">
      <c r="A140" s="70"/>
      <c r="B140" s="149" t="s">
        <v>214</v>
      </c>
      <c r="C140" s="386"/>
      <c r="D140" s="386"/>
      <c r="E140" s="386"/>
      <c r="F140" s="386"/>
      <c r="G140" s="386"/>
      <c r="H140" s="386"/>
      <c r="I140" s="386"/>
      <c r="J140" s="386"/>
      <c r="K140" s="386"/>
      <c r="L140" s="387"/>
      <c r="M140" s="37"/>
    </row>
    <row r="141" spans="1:13" s="534" customFormat="1" ht="22.5">
      <c r="A141" s="70"/>
      <c r="B141" s="142" t="s">
        <v>459</v>
      </c>
      <c r="C141" s="152"/>
      <c r="D141" s="143"/>
      <c r="E141" s="73" t="s">
        <v>687</v>
      </c>
      <c r="F141" s="6">
        <v>1</v>
      </c>
      <c r="G141" s="427" t="s">
        <v>675</v>
      </c>
      <c r="H141" s="171" t="s">
        <v>675</v>
      </c>
      <c r="I141" s="3"/>
      <c r="J141" s="384">
        <f>ROUNDUP(I141,0)*F141</f>
        <v>0</v>
      </c>
      <c r="K141" s="383"/>
      <c r="L141" s="332">
        <f>J141*K141</f>
        <v>0</v>
      </c>
      <c r="M141" s="37"/>
    </row>
    <row r="142" spans="1:13" s="534" customFormat="1" ht="22.5">
      <c r="A142" s="73">
        <v>5027</v>
      </c>
      <c r="B142" s="145" t="s">
        <v>460</v>
      </c>
      <c r="C142" s="152" t="s">
        <v>1299</v>
      </c>
      <c r="D142" s="146" t="s">
        <v>461</v>
      </c>
      <c r="E142" s="73" t="s">
        <v>687</v>
      </c>
      <c r="F142" s="6">
        <v>1</v>
      </c>
      <c r="G142" s="427" t="s">
        <v>675</v>
      </c>
      <c r="H142" s="171" t="s">
        <v>675</v>
      </c>
      <c r="I142" s="3"/>
      <c r="J142" s="384">
        <f>ROUNDUP(I142,0)*F142</f>
        <v>0</v>
      </c>
      <c r="K142" s="383"/>
      <c r="L142" s="332">
        <f>J142*K142</f>
        <v>0</v>
      </c>
      <c r="M142" s="37" t="s">
        <v>1269</v>
      </c>
    </row>
    <row r="143" spans="1:13" s="534" customFormat="1" ht="14.25">
      <c r="A143" s="73">
        <v>5025</v>
      </c>
      <c r="B143" s="145" t="s">
        <v>463</v>
      </c>
      <c r="C143" s="152" t="s">
        <v>1299</v>
      </c>
      <c r="D143" s="146" t="s">
        <v>464</v>
      </c>
      <c r="E143" s="73" t="s">
        <v>687</v>
      </c>
      <c r="F143" s="6">
        <v>1</v>
      </c>
      <c r="G143" s="427" t="s">
        <v>675</v>
      </c>
      <c r="H143" s="171" t="s">
        <v>675</v>
      </c>
      <c r="I143" s="3"/>
      <c r="J143" s="384">
        <f>ROUNDUP(I143,0)*F143</f>
        <v>0</v>
      </c>
      <c r="K143" s="383"/>
      <c r="L143" s="332">
        <f>J143*K143</f>
        <v>0</v>
      </c>
      <c r="M143" s="37" t="s">
        <v>465</v>
      </c>
    </row>
    <row r="144" spans="1:13" s="534" customFormat="1" ht="14.25">
      <c r="A144" s="73">
        <v>5026</v>
      </c>
      <c r="B144" s="147" t="s">
        <v>466</v>
      </c>
      <c r="C144" s="152" t="s">
        <v>1299</v>
      </c>
      <c r="D144" s="148" t="s">
        <v>467</v>
      </c>
      <c r="E144" s="73" t="s">
        <v>687</v>
      </c>
      <c r="F144" s="6">
        <v>1</v>
      </c>
      <c r="G144" s="427" t="s">
        <v>675</v>
      </c>
      <c r="H144" s="171" t="s">
        <v>675</v>
      </c>
      <c r="I144" s="3"/>
      <c r="J144" s="384">
        <f>ROUNDUP(I144,0)*F144</f>
        <v>0</v>
      </c>
      <c r="K144" s="383"/>
      <c r="L144" s="332">
        <f>J144*K144</f>
        <v>0</v>
      </c>
      <c r="M144" s="37" t="s">
        <v>465</v>
      </c>
    </row>
    <row r="145" spans="1:13" s="534" customFormat="1" ht="14.25">
      <c r="A145" s="73"/>
      <c r="B145" s="149" t="s">
        <v>215</v>
      </c>
      <c r="C145" s="386"/>
      <c r="D145" s="386"/>
      <c r="E145" s="386"/>
      <c r="F145" s="386"/>
      <c r="G145" s="386"/>
      <c r="H145" s="386"/>
      <c r="I145" s="386"/>
      <c r="J145" s="386"/>
      <c r="K145" s="386"/>
      <c r="L145" s="387"/>
      <c r="M145" s="37"/>
    </row>
    <row r="146" spans="1:13" s="534" customFormat="1" ht="33.75">
      <c r="A146" s="70">
        <v>5017</v>
      </c>
      <c r="B146" s="142" t="s">
        <v>473</v>
      </c>
      <c r="C146" s="6" t="s">
        <v>1299</v>
      </c>
      <c r="D146" s="150" t="s">
        <v>474</v>
      </c>
      <c r="E146" s="73" t="s">
        <v>687</v>
      </c>
      <c r="F146" s="6">
        <v>2</v>
      </c>
      <c r="G146" s="427" t="s">
        <v>475</v>
      </c>
      <c r="H146" s="171" t="s">
        <v>475</v>
      </c>
      <c r="I146" s="3"/>
      <c r="J146" s="384">
        <f>ROUNDUP(I146,0)*F146</f>
        <v>0</v>
      </c>
      <c r="K146" s="383"/>
      <c r="L146" s="332">
        <f>J146*K146</f>
        <v>0</v>
      </c>
      <c r="M146" s="37" t="s">
        <v>1271</v>
      </c>
    </row>
    <row r="147" spans="1:13" s="534" customFormat="1" ht="14.25">
      <c r="A147" s="48"/>
      <c r="B147" s="400" t="s">
        <v>216</v>
      </c>
      <c r="C147" s="401"/>
      <c r="D147" s="401"/>
      <c r="E147" s="401"/>
      <c r="F147" s="401"/>
      <c r="G147" s="401"/>
      <c r="H147" s="401"/>
      <c r="I147" s="401"/>
      <c r="J147" s="401"/>
      <c r="K147" s="401"/>
      <c r="L147" s="402"/>
      <c r="M147" s="240"/>
    </row>
    <row r="148" spans="1:13" s="534" customFormat="1" ht="14.25">
      <c r="A148" s="48"/>
      <c r="B148" s="546" t="s">
        <v>674</v>
      </c>
      <c r="C148" s="33"/>
      <c r="D148" s="553"/>
      <c r="E148" s="66" t="s">
        <v>909</v>
      </c>
      <c r="F148" s="33"/>
      <c r="G148" s="536"/>
      <c r="H148" s="319"/>
      <c r="I148" s="118"/>
      <c r="J148" s="66"/>
      <c r="K148" s="33"/>
      <c r="L148" s="65"/>
      <c r="M148" s="240"/>
    </row>
    <row r="149" spans="1:13" s="534" customFormat="1" ht="14.25">
      <c r="A149" s="48">
        <v>3002</v>
      </c>
      <c r="B149" s="555" t="s">
        <v>676</v>
      </c>
      <c r="C149" s="33"/>
      <c r="D149" s="547" t="s">
        <v>908</v>
      </c>
      <c r="E149" s="66" t="s">
        <v>909</v>
      </c>
      <c r="F149" s="33">
        <v>1</v>
      </c>
      <c r="G149" s="536" t="s">
        <v>679</v>
      </c>
      <c r="H149" s="319" t="s">
        <v>679</v>
      </c>
      <c r="I149" s="118"/>
      <c r="J149" s="384">
        <f>ROUNDUP(I149,0)*F149</f>
        <v>0</v>
      </c>
      <c r="K149" s="383"/>
      <c r="L149" s="332">
        <f>J149*K149</f>
        <v>0</v>
      </c>
      <c r="M149" s="240"/>
    </row>
    <row r="150" spans="1:13" s="534" customFormat="1" ht="14.25">
      <c r="A150" s="227" t="s">
        <v>207</v>
      </c>
      <c r="B150" s="208" t="s">
        <v>680</v>
      </c>
      <c r="C150" s="226"/>
      <c r="D150" s="167" t="s">
        <v>191</v>
      </c>
      <c r="E150" s="66" t="s">
        <v>909</v>
      </c>
      <c r="F150" s="33">
        <v>1</v>
      </c>
      <c r="G150" s="536">
        <v>200</v>
      </c>
      <c r="H150" s="319" t="s">
        <v>610</v>
      </c>
      <c r="I150" s="118"/>
      <c r="J150" s="384">
        <f>ROUNDUP(I150/G150,0)*F150</f>
        <v>0</v>
      </c>
      <c r="K150" s="383"/>
      <c r="L150" s="332">
        <f>J150*K150</f>
        <v>0</v>
      </c>
      <c r="M150" s="240"/>
    </row>
    <row r="151" spans="1:13" s="534" customFormat="1" ht="14.25">
      <c r="A151" s="48">
        <v>3513</v>
      </c>
      <c r="B151" s="81" t="s">
        <v>917</v>
      </c>
      <c r="C151" s="538" t="s">
        <v>1299</v>
      </c>
      <c r="D151" s="167" t="s">
        <v>191</v>
      </c>
      <c r="E151" s="66" t="s">
        <v>909</v>
      </c>
      <c r="F151" s="33">
        <v>1</v>
      </c>
      <c r="G151" s="536">
        <v>500</v>
      </c>
      <c r="H151" s="319" t="s">
        <v>610</v>
      </c>
      <c r="I151" s="118"/>
      <c r="J151" s="384">
        <f>ROUNDUP(I151/G151,0)*F151</f>
        <v>0</v>
      </c>
      <c r="K151" s="383"/>
      <c r="L151" s="332">
        <f>J151*K151</f>
        <v>0</v>
      </c>
      <c r="M151" s="545" t="s">
        <v>918</v>
      </c>
    </row>
    <row r="152" spans="1:13" s="534" customFormat="1" ht="14.25">
      <c r="A152" s="48">
        <v>3514</v>
      </c>
      <c r="B152" s="81" t="s">
        <v>193</v>
      </c>
      <c r="C152" s="538" t="s">
        <v>1299</v>
      </c>
      <c r="D152" s="167" t="s">
        <v>191</v>
      </c>
      <c r="E152" s="66" t="s">
        <v>909</v>
      </c>
      <c r="F152" s="33">
        <v>1</v>
      </c>
      <c r="G152" s="536">
        <v>500</v>
      </c>
      <c r="H152" s="319" t="s">
        <v>610</v>
      </c>
      <c r="I152" s="118"/>
      <c r="J152" s="384">
        <f>ROUNDUP(I152/G152,0)*F152</f>
        <v>0</v>
      </c>
      <c r="K152" s="383"/>
      <c r="L152" s="332">
        <f>J152*K152</f>
        <v>0</v>
      </c>
      <c r="M152" s="545" t="s">
        <v>918</v>
      </c>
    </row>
    <row r="153" spans="1:13" s="534" customFormat="1" ht="14.25">
      <c r="A153" s="227" t="s">
        <v>194</v>
      </c>
      <c r="B153" s="150" t="s">
        <v>682</v>
      </c>
      <c r="C153" s="10" t="s">
        <v>1299</v>
      </c>
      <c r="D153" s="167" t="s">
        <v>191</v>
      </c>
      <c r="E153" s="66" t="s">
        <v>909</v>
      </c>
      <c r="F153" s="33">
        <v>1</v>
      </c>
      <c r="G153" s="536">
        <v>500</v>
      </c>
      <c r="H153" s="319" t="s">
        <v>610</v>
      </c>
      <c r="I153" s="118"/>
      <c r="J153" s="384">
        <f>ROUNDUP(I153/G153,0)*F153</f>
        <v>0</v>
      </c>
      <c r="K153" s="383"/>
      <c r="L153" s="332">
        <f>J153*K153</f>
        <v>0</v>
      </c>
      <c r="M153" s="240" t="s">
        <v>195</v>
      </c>
    </row>
    <row r="154" spans="1:13" s="534" customFormat="1" ht="14.25">
      <c r="A154" s="48"/>
      <c r="B154" s="400" t="s">
        <v>217</v>
      </c>
      <c r="C154" s="401"/>
      <c r="D154" s="401"/>
      <c r="E154" s="401"/>
      <c r="F154" s="401"/>
      <c r="G154" s="401"/>
      <c r="H154" s="401"/>
      <c r="I154" s="401"/>
      <c r="J154" s="401"/>
      <c r="K154" s="401"/>
      <c r="L154" s="402"/>
      <c r="M154" s="240"/>
    </row>
    <row r="155" spans="1:13" s="534" customFormat="1" ht="14.25">
      <c r="A155" s="48">
        <v>7501</v>
      </c>
      <c r="B155" s="81" t="s">
        <v>158</v>
      </c>
      <c r="C155" s="683" t="s">
        <v>1299</v>
      </c>
      <c r="D155" s="167" t="s">
        <v>159</v>
      </c>
      <c r="E155" s="66" t="s">
        <v>909</v>
      </c>
      <c r="F155" s="557">
        <v>1</v>
      </c>
      <c r="G155" s="536">
        <v>500</v>
      </c>
      <c r="H155" s="69" t="s">
        <v>750</v>
      </c>
      <c r="I155" s="57"/>
      <c r="J155" s="384">
        <f>ROUNDUP(I155/G155,0)*F155</f>
        <v>0</v>
      </c>
      <c r="K155" s="383"/>
      <c r="L155" s="332">
        <f>J155*K155</f>
        <v>0</v>
      </c>
      <c r="M155" s="684" t="s">
        <v>160</v>
      </c>
    </row>
    <row r="156" spans="1:13" s="534" customFormat="1" ht="14.25">
      <c r="A156" s="48">
        <v>7502</v>
      </c>
      <c r="B156" s="537" t="s">
        <v>161</v>
      </c>
      <c r="C156" s="686"/>
      <c r="D156" s="167" t="s">
        <v>159</v>
      </c>
      <c r="E156" s="66" t="s">
        <v>909</v>
      </c>
      <c r="F156" s="33">
        <v>1</v>
      </c>
      <c r="G156" s="536">
        <v>500</v>
      </c>
      <c r="H156" s="69" t="s">
        <v>750</v>
      </c>
      <c r="I156" s="57"/>
      <c r="J156" s="384">
        <f>ROUNDUP(I156/G156,0)*F156</f>
        <v>0</v>
      </c>
      <c r="K156" s="383"/>
      <c r="L156" s="332">
        <f>J156*K156</f>
        <v>0</v>
      </c>
      <c r="M156" s="685"/>
    </row>
    <row r="157" spans="1:13" s="534" customFormat="1" ht="14.25">
      <c r="A157" s="48"/>
      <c r="B157" s="400" t="s">
        <v>218</v>
      </c>
      <c r="C157" s="401"/>
      <c r="D157" s="401"/>
      <c r="E157" s="401"/>
      <c r="F157" s="401"/>
      <c r="G157" s="401"/>
      <c r="H157" s="401"/>
      <c r="I157" s="401"/>
      <c r="J157" s="401"/>
      <c r="K157" s="401"/>
      <c r="L157" s="402"/>
      <c r="M157" s="240"/>
    </row>
    <row r="158" spans="1:13" s="534" customFormat="1" ht="14.25">
      <c r="A158" s="48"/>
      <c r="B158" s="400" t="s">
        <v>219</v>
      </c>
      <c r="C158" s="401"/>
      <c r="D158" s="401"/>
      <c r="E158" s="401"/>
      <c r="F158" s="401"/>
      <c r="G158" s="401"/>
      <c r="H158" s="401"/>
      <c r="I158" s="401"/>
      <c r="J158" s="401"/>
      <c r="K158" s="401"/>
      <c r="L158" s="402"/>
      <c r="M158" s="240"/>
    </row>
    <row r="159" spans="1:13" s="534" customFormat="1" ht="14.25">
      <c r="A159" s="48"/>
      <c r="B159" s="400" t="s">
        <v>220</v>
      </c>
      <c r="C159" s="401"/>
      <c r="D159" s="401"/>
      <c r="E159" s="401"/>
      <c r="F159" s="401"/>
      <c r="G159" s="401"/>
      <c r="H159" s="401"/>
      <c r="I159" s="401"/>
      <c r="J159" s="401"/>
      <c r="K159" s="401"/>
      <c r="L159" s="402"/>
      <c r="M159" s="240"/>
    </row>
    <row r="160" spans="1:13" s="534" customFormat="1" ht="22.5">
      <c r="A160" s="157">
        <v>3004</v>
      </c>
      <c r="B160" s="71" t="s">
        <v>685</v>
      </c>
      <c r="C160" s="580" t="s">
        <v>1299</v>
      </c>
      <c r="D160" s="72" t="s">
        <v>92</v>
      </c>
      <c r="E160" s="73" t="s">
        <v>687</v>
      </c>
      <c r="F160" s="33">
        <v>2</v>
      </c>
      <c r="G160" s="536">
        <v>100</v>
      </c>
      <c r="H160" s="69" t="s">
        <v>335</v>
      </c>
      <c r="I160" s="57"/>
      <c r="J160" s="384">
        <f>ROUNDUP(I160/G160,0)*F160</f>
        <v>0</v>
      </c>
      <c r="K160" s="383"/>
      <c r="L160" s="332">
        <f>J160*K160</f>
        <v>0</v>
      </c>
      <c r="M160" s="545" t="s">
        <v>918</v>
      </c>
    </row>
    <row r="161" spans="1:13" s="534" customFormat="1" ht="14.25">
      <c r="A161" s="157">
        <v>3003</v>
      </c>
      <c r="B161" s="75" t="s">
        <v>691</v>
      </c>
      <c r="C161" s="581"/>
      <c r="D161" s="72" t="s">
        <v>692</v>
      </c>
      <c r="E161" s="73" t="s">
        <v>687</v>
      </c>
      <c r="F161" s="25">
        <v>2</v>
      </c>
      <c r="G161" s="542">
        <v>100</v>
      </c>
      <c r="H161" s="69" t="s">
        <v>335</v>
      </c>
      <c r="I161" s="57"/>
      <c r="J161" s="384">
        <f>ROUNDUP(I161/G161,0)*F161</f>
        <v>0</v>
      </c>
      <c r="K161" s="383"/>
      <c r="L161" s="332">
        <f>J161*K161</f>
        <v>0</v>
      </c>
      <c r="M161" s="545" t="s">
        <v>918</v>
      </c>
    </row>
    <row r="162" spans="1:13" s="534" customFormat="1" ht="14.25">
      <c r="A162" s="48"/>
      <c r="B162" s="400" t="s">
        <v>221</v>
      </c>
      <c r="C162" s="401"/>
      <c r="D162" s="401"/>
      <c r="E162" s="401"/>
      <c r="F162" s="401"/>
      <c r="G162" s="401"/>
      <c r="H162" s="401"/>
      <c r="I162" s="401"/>
      <c r="J162" s="401"/>
      <c r="K162" s="401"/>
      <c r="L162" s="402"/>
      <c r="M162" s="240"/>
    </row>
    <row r="163" spans="1:13" s="534" customFormat="1" ht="14.25">
      <c r="A163" s="70"/>
      <c r="B163" s="149" t="s">
        <v>222</v>
      </c>
      <c r="C163" s="386"/>
      <c r="D163" s="386"/>
      <c r="E163" s="386"/>
      <c r="F163" s="386"/>
      <c r="G163" s="386"/>
      <c r="H163" s="386"/>
      <c r="I163" s="386"/>
      <c r="J163" s="386"/>
      <c r="K163" s="386"/>
      <c r="L163" s="387"/>
      <c r="M163" s="37"/>
    </row>
    <row r="164" spans="1:13" s="534" customFormat="1" ht="22.5">
      <c r="A164" s="70"/>
      <c r="B164" s="142" t="s">
        <v>459</v>
      </c>
      <c r="C164" s="152"/>
      <c r="D164" s="143"/>
      <c r="E164" s="73" t="s">
        <v>687</v>
      </c>
      <c r="F164" s="6">
        <v>1</v>
      </c>
      <c r="G164" s="427" t="s">
        <v>675</v>
      </c>
      <c r="H164" s="171" t="s">
        <v>675</v>
      </c>
      <c r="I164" s="3"/>
      <c r="J164" s="384">
        <f>ROUNDUP(I164,0)*F164</f>
        <v>0</v>
      </c>
      <c r="K164" s="383"/>
      <c r="L164" s="332">
        <f>J164*K164</f>
        <v>0</v>
      </c>
      <c r="M164" s="37"/>
    </row>
    <row r="165" spans="1:13" s="534" customFormat="1" ht="22.5">
      <c r="A165" s="73">
        <v>5027</v>
      </c>
      <c r="B165" s="145" t="s">
        <v>460</v>
      </c>
      <c r="C165" s="152" t="s">
        <v>1299</v>
      </c>
      <c r="D165" s="146" t="s">
        <v>461</v>
      </c>
      <c r="E165" s="73" t="s">
        <v>687</v>
      </c>
      <c r="F165" s="6">
        <v>1</v>
      </c>
      <c r="G165" s="427" t="s">
        <v>675</v>
      </c>
      <c r="H165" s="171" t="s">
        <v>675</v>
      </c>
      <c r="I165" s="3"/>
      <c r="J165" s="384">
        <f>ROUNDUP(I165,0)*F165</f>
        <v>0</v>
      </c>
      <c r="K165" s="383"/>
      <c r="L165" s="332">
        <f>J165*K165</f>
        <v>0</v>
      </c>
      <c r="M165" s="37" t="s">
        <v>1269</v>
      </c>
    </row>
    <row r="166" spans="1:13" s="534" customFormat="1" ht="14.25">
      <c r="A166" s="73">
        <v>5025</v>
      </c>
      <c r="B166" s="145" t="s">
        <v>463</v>
      </c>
      <c r="C166" s="152" t="s">
        <v>1299</v>
      </c>
      <c r="D166" s="146" t="s">
        <v>464</v>
      </c>
      <c r="E166" s="73" t="s">
        <v>687</v>
      </c>
      <c r="F166" s="6">
        <v>1</v>
      </c>
      <c r="G166" s="427" t="s">
        <v>675</v>
      </c>
      <c r="H166" s="171" t="s">
        <v>675</v>
      </c>
      <c r="I166" s="3"/>
      <c r="J166" s="384">
        <f>ROUNDUP(I166,0)*F166</f>
        <v>0</v>
      </c>
      <c r="K166" s="383"/>
      <c r="L166" s="332">
        <f>J166*K166</f>
        <v>0</v>
      </c>
      <c r="M166" s="37" t="s">
        <v>465</v>
      </c>
    </row>
    <row r="167" spans="1:13" s="534" customFormat="1" ht="14.25">
      <c r="A167" s="73">
        <v>5026</v>
      </c>
      <c r="B167" s="147" t="s">
        <v>466</v>
      </c>
      <c r="C167" s="152" t="s">
        <v>1299</v>
      </c>
      <c r="D167" s="148" t="s">
        <v>467</v>
      </c>
      <c r="E167" s="73" t="s">
        <v>687</v>
      </c>
      <c r="F167" s="6">
        <v>1</v>
      </c>
      <c r="G167" s="427" t="s">
        <v>675</v>
      </c>
      <c r="H167" s="171" t="s">
        <v>675</v>
      </c>
      <c r="I167" s="3"/>
      <c r="J167" s="384">
        <f>ROUNDUP(I167,0)*F167</f>
        <v>0</v>
      </c>
      <c r="K167" s="383"/>
      <c r="L167" s="332">
        <f>J167*K167</f>
        <v>0</v>
      </c>
      <c r="M167" s="37" t="s">
        <v>465</v>
      </c>
    </row>
    <row r="168" spans="1:13" s="534" customFormat="1" ht="14.25">
      <c r="A168" s="73"/>
      <c r="B168" s="149" t="s">
        <v>223</v>
      </c>
      <c r="C168" s="386"/>
      <c r="D168" s="386"/>
      <c r="E168" s="386"/>
      <c r="F168" s="386"/>
      <c r="G168" s="386"/>
      <c r="H168" s="386"/>
      <c r="I168" s="386"/>
      <c r="J168" s="386"/>
      <c r="K168" s="386"/>
      <c r="L168" s="387"/>
      <c r="M168" s="37"/>
    </row>
    <row r="169" spans="1:13" s="534" customFormat="1" ht="33.75">
      <c r="A169" s="70">
        <v>5017</v>
      </c>
      <c r="B169" s="142" t="s">
        <v>473</v>
      </c>
      <c r="C169" s="6" t="s">
        <v>1299</v>
      </c>
      <c r="D169" s="150" t="s">
        <v>474</v>
      </c>
      <c r="E169" s="73" t="s">
        <v>687</v>
      </c>
      <c r="F169" s="6">
        <v>2</v>
      </c>
      <c r="G169" s="427" t="s">
        <v>475</v>
      </c>
      <c r="H169" s="69" t="s">
        <v>240</v>
      </c>
      <c r="I169" s="26"/>
      <c r="J169" s="384">
        <f>ROUNDUP(I169,0)*F169</f>
        <v>0</v>
      </c>
      <c r="K169" s="383"/>
      <c r="L169" s="332">
        <f>J169*K169</f>
        <v>0</v>
      </c>
      <c r="M169" s="37" t="s">
        <v>1271</v>
      </c>
    </row>
    <row r="170" spans="1:13" s="534" customFormat="1" ht="14.25">
      <c r="A170" s="48"/>
      <c r="B170" s="400" t="s">
        <v>224</v>
      </c>
      <c r="C170" s="401"/>
      <c r="D170" s="401"/>
      <c r="E170" s="401"/>
      <c r="F170" s="401"/>
      <c r="G170" s="401"/>
      <c r="H170" s="401"/>
      <c r="I170" s="401"/>
      <c r="J170" s="401"/>
      <c r="K170" s="401"/>
      <c r="L170" s="402"/>
      <c r="M170" s="240"/>
    </row>
    <row r="171" spans="1:13" s="534" customFormat="1" ht="14.25">
      <c r="A171" s="48"/>
      <c r="B171" s="81" t="s">
        <v>225</v>
      </c>
      <c r="C171" s="538" t="s">
        <v>1299</v>
      </c>
      <c r="D171" s="167"/>
      <c r="E171" s="66" t="s">
        <v>909</v>
      </c>
      <c r="F171" s="33">
        <v>1</v>
      </c>
      <c r="G171" s="536" t="s">
        <v>166</v>
      </c>
      <c r="H171" s="319"/>
      <c r="I171" s="118"/>
      <c r="J171" s="66"/>
      <c r="K171" s="33"/>
      <c r="L171" s="65"/>
      <c r="M171" s="545" t="s">
        <v>918</v>
      </c>
    </row>
    <row r="172" spans="1:13" s="534" customFormat="1" ht="14.25">
      <c r="A172" s="48"/>
      <c r="B172" s="400" t="s">
        <v>226</v>
      </c>
      <c r="C172" s="401"/>
      <c r="D172" s="401"/>
      <c r="E172" s="401"/>
      <c r="F172" s="401"/>
      <c r="G172" s="401"/>
      <c r="H172" s="401"/>
      <c r="I172" s="401"/>
      <c r="J172" s="401"/>
      <c r="K172" s="401"/>
      <c r="L172" s="402"/>
      <c r="M172" s="240"/>
    </row>
    <row r="173" spans="1:13" s="534" customFormat="1" ht="14.25">
      <c r="A173" s="48">
        <v>5520</v>
      </c>
      <c r="B173" s="81" t="s">
        <v>227</v>
      </c>
      <c r="C173" s="538" t="s">
        <v>1299</v>
      </c>
      <c r="D173" s="167" t="s">
        <v>228</v>
      </c>
      <c r="E173" s="66" t="s">
        <v>909</v>
      </c>
      <c r="F173" s="33">
        <v>1</v>
      </c>
      <c r="G173" s="536" t="s">
        <v>941</v>
      </c>
      <c r="H173" s="319"/>
      <c r="I173" s="118"/>
      <c r="J173" s="66"/>
      <c r="K173" s="33"/>
      <c r="L173" s="65"/>
      <c r="M173" s="545" t="s">
        <v>918</v>
      </c>
    </row>
    <row r="174" spans="1:13" s="534" customFormat="1" ht="14.25">
      <c r="A174" s="48">
        <v>5513</v>
      </c>
      <c r="B174" s="552" t="s">
        <v>173</v>
      </c>
      <c r="C174" s="538" t="s">
        <v>1299</v>
      </c>
      <c r="D174" s="167" t="s">
        <v>174</v>
      </c>
      <c r="E174" s="66" t="s">
        <v>909</v>
      </c>
      <c r="F174" s="557">
        <v>1</v>
      </c>
      <c r="G174" s="536">
        <v>10</v>
      </c>
      <c r="H174" s="319" t="s">
        <v>610</v>
      </c>
      <c r="I174" s="118"/>
      <c r="J174" s="384">
        <f>ROUNDUP(I174/G174,0)*F174</f>
        <v>0</v>
      </c>
      <c r="K174" s="383"/>
      <c r="L174" s="332">
        <f>J174*K174</f>
        <v>0</v>
      </c>
      <c r="M174" s="545" t="s">
        <v>918</v>
      </c>
    </row>
    <row r="175" spans="1:13" s="534" customFormat="1" ht="14.25">
      <c r="A175" s="48">
        <v>5514</v>
      </c>
      <c r="B175" s="552" t="s">
        <v>175</v>
      </c>
      <c r="C175" s="538" t="s">
        <v>1299</v>
      </c>
      <c r="D175" s="167" t="s">
        <v>176</v>
      </c>
      <c r="E175" s="66" t="s">
        <v>909</v>
      </c>
      <c r="F175" s="557">
        <v>1</v>
      </c>
      <c r="G175" s="536">
        <v>10</v>
      </c>
      <c r="H175" s="319" t="s">
        <v>610</v>
      </c>
      <c r="I175" s="118"/>
      <c r="J175" s="384">
        <f>ROUNDUP(I175/G175,0)*F175</f>
        <v>0</v>
      </c>
      <c r="K175" s="383"/>
      <c r="L175" s="332">
        <f>J175*K175</f>
        <v>0</v>
      </c>
      <c r="M175" s="545" t="s">
        <v>918</v>
      </c>
    </row>
    <row r="176" spans="1:13" s="534" customFormat="1" ht="14.25">
      <c r="A176" s="48">
        <v>5060</v>
      </c>
      <c r="B176" s="81" t="s">
        <v>229</v>
      </c>
      <c r="C176" s="538" t="s">
        <v>1299</v>
      </c>
      <c r="D176" s="167" t="s">
        <v>230</v>
      </c>
      <c r="E176" s="66" t="s">
        <v>909</v>
      </c>
      <c r="F176" s="557">
        <v>1</v>
      </c>
      <c r="G176" s="536">
        <v>10</v>
      </c>
      <c r="H176" s="319" t="s">
        <v>610</v>
      </c>
      <c r="I176" s="118"/>
      <c r="J176" s="384">
        <f>ROUNDUP(I176/G176,0)*F176</f>
        <v>0</v>
      </c>
      <c r="K176" s="383"/>
      <c r="L176" s="332">
        <f>J176*K176</f>
        <v>0</v>
      </c>
      <c r="M176" s="545" t="s">
        <v>918</v>
      </c>
    </row>
    <row r="177" spans="1:13" s="534" customFormat="1" ht="14.25">
      <c r="A177" s="48"/>
      <c r="B177" s="400" t="s">
        <v>231</v>
      </c>
      <c r="C177" s="401"/>
      <c r="D177" s="401"/>
      <c r="E177" s="401"/>
      <c r="F177" s="401"/>
      <c r="G177" s="401"/>
      <c r="H177" s="401"/>
      <c r="I177" s="401"/>
      <c r="J177" s="401"/>
      <c r="K177" s="401"/>
      <c r="L177" s="402"/>
      <c r="M177" s="240"/>
    </row>
    <row r="178" spans="1:13" s="534" customFormat="1" ht="14.25">
      <c r="A178" s="48"/>
      <c r="B178" s="546" t="s">
        <v>674</v>
      </c>
      <c r="C178" s="33"/>
      <c r="D178" s="553"/>
      <c r="E178" s="66"/>
      <c r="F178" s="33"/>
      <c r="G178" s="536"/>
      <c r="H178" s="319"/>
      <c r="I178" s="118"/>
      <c r="J178" s="66"/>
      <c r="K178" s="33"/>
      <c r="L178" s="65"/>
      <c r="M178" s="240"/>
    </row>
    <row r="179" spans="1:13" s="534" customFormat="1" ht="14.25">
      <c r="A179" s="48">
        <v>3002</v>
      </c>
      <c r="B179" s="547" t="s">
        <v>676</v>
      </c>
      <c r="C179" s="33"/>
      <c r="D179" s="547" t="s">
        <v>908</v>
      </c>
      <c r="E179" s="66"/>
      <c r="F179" s="33">
        <v>1</v>
      </c>
      <c r="G179" s="536" t="s">
        <v>679</v>
      </c>
      <c r="H179" s="319" t="s">
        <v>679</v>
      </c>
      <c r="I179" s="118"/>
      <c r="J179" s="384">
        <f>ROUNDUP(I179,0)*F179</f>
        <v>0</v>
      </c>
      <c r="K179" s="383"/>
      <c r="L179" s="332">
        <f>J179*K179</f>
        <v>0</v>
      </c>
      <c r="M179" s="240"/>
    </row>
    <row r="180" spans="1:13" s="534" customFormat="1" ht="14.25">
      <c r="A180" s="227" t="s">
        <v>207</v>
      </c>
      <c r="B180" s="208" t="s">
        <v>680</v>
      </c>
      <c r="C180" s="226"/>
      <c r="D180" s="167" t="s">
        <v>191</v>
      </c>
      <c r="E180" s="66" t="s">
        <v>909</v>
      </c>
      <c r="F180" s="33">
        <v>1</v>
      </c>
      <c r="G180" s="536">
        <v>200</v>
      </c>
      <c r="H180" s="319" t="s">
        <v>610</v>
      </c>
      <c r="I180" s="118"/>
      <c r="J180" s="384">
        <f>ROUNDUP(I180/G180,0)*F180</f>
        <v>0</v>
      </c>
      <c r="K180" s="383"/>
      <c r="L180" s="332">
        <f>J180*K180</f>
        <v>0</v>
      </c>
      <c r="M180" s="240"/>
    </row>
    <row r="181" spans="1:13" s="534" customFormat="1" ht="14.25">
      <c r="A181" s="48">
        <v>3515</v>
      </c>
      <c r="B181" s="81" t="s">
        <v>232</v>
      </c>
      <c r="C181" s="538" t="s">
        <v>1299</v>
      </c>
      <c r="D181" s="167" t="s">
        <v>191</v>
      </c>
      <c r="E181" s="66" t="s">
        <v>909</v>
      </c>
      <c r="F181" s="33">
        <v>1</v>
      </c>
      <c r="G181" s="536">
        <v>200</v>
      </c>
      <c r="H181" s="319" t="s">
        <v>610</v>
      </c>
      <c r="I181" s="118"/>
      <c r="J181" s="384">
        <f>ROUNDUP(I181/G181,0)*F181</f>
        <v>0</v>
      </c>
      <c r="K181" s="383"/>
      <c r="L181" s="332">
        <f>J181*K181</f>
        <v>0</v>
      </c>
      <c r="M181" s="545" t="s">
        <v>918</v>
      </c>
    </row>
    <row r="182" spans="1:13" s="534" customFormat="1" ht="14.25">
      <c r="A182" s="48">
        <v>3513</v>
      </c>
      <c r="B182" s="81" t="s">
        <v>917</v>
      </c>
      <c r="C182" s="538" t="s">
        <v>1299</v>
      </c>
      <c r="D182" s="167" t="s">
        <v>191</v>
      </c>
      <c r="E182" s="66" t="s">
        <v>909</v>
      </c>
      <c r="F182" s="33">
        <v>1</v>
      </c>
      <c r="G182" s="536" t="s">
        <v>192</v>
      </c>
      <c r="H182" s="319"/>
      <c r="I182" s="118"/>
      <c r="J182" s="66"/>
      <c r="K182" s="33"/>
      <c r="L182" s="65"/>
      <c r="M182" s="545" t="s">
        <v>918</v>
      </c>
    </row>
    <row r="183" spans="1:13" s="534" customFormat="1" ht="14.25">
      <c r="A183" s="48">
        <v>3514</v>
      </c>
      <c r="B183" s="81" t="s">
        <v>193</v>
      </c>
      <c r="C183" s="538" t="s">
        <v>1299</v>
      </c>
      <c r="D183" s="167" t="s">
        <v>191</v>
      </c>
      <c r="E183" s="66" t="s">
        <v>909</v>
      </c>
      <c r="F183" s="33">
        <v>1</v>
      </c>
      <c r="G183" s="536" t="s">
        <v>192</v>
      </c>
      <c r="H183" s="319"/>
      <c r="I183" s="118"/>
      <c r="J183" s="66"/>
      <c r="K183" s="33"/>
      <c r="L183" s="65"/>
      <c r="M183" s="545" t="s">
        <v>918</v>
      </c>
    </row>
    <row r="184" spans="1:13" s="534" customFormat="1" ht="14.25">
      <c r="A184" s="227" t="s">
        <v>194</v>
      </c>
      <c r="B184" s="150" t="s">
        <v>682</v>
      </c>
      <c r="C184" s="10" t="s">
        <v>1299</v>
      </c>
      <c r="D184" s="167" t="s">
        <v>191</v>
      </c>
      <c r="E184" s="66" t="s">
        <v>909</v>
      </c>
      <c r="F184" s="33">
        <v>1</v>
      </c>
      <c r="G184" s="536" t="s">
        <v>192</v>
      </c>
      <c r="H184" s="69" t="s">
        <v>240</v>
      </c>
      <c r="I184" s="26"/>
      <c r="J184" s="384">
        <f>ROUNDUP(I184,0)*F184</f>
        <v>0</v>
      </c>
      <c r="K184" s="383"/>
      <c r="L184" s="332">
        <f>J184*K184</f>
        <v>0</v>
      </c>
      <c r="M184" s="240" t="s">
        <v>195</v>
      </c>
    </row>
    <row r="185" spans="1:13" s="534" customFormat="1" ht="14.25">
      <c r="A185" s="48"/>
      <c r="B185" s="400" t="s">
        <v>233</v>
      </c>
      <c r="C185" s="401"/>
      <c r="D185" s="401"/>
      <c r="E185" s="401"/>
      <c r="F185" s="401"/>
      <c r="G185" s="401"/>
      <c r="H185" s="401"/>
      <c r="I185" s="401"/>
      <c r="J185" s="401"/>
      <c r="K185" s="401"/>
      <c r="L185" s="402"/>
      <c r="M185" s="240"/>
    </row>
    <row r="186" spans="1:13" s="534" customFormat="1" ht="14.25">
      <c r="A186" s="48">
        <v>5513</v>
      </c>
      <c r="B186" s="552" t="s">
        <v>173</v>
      </c>
      <c r="C186" s="683" t="s">
        <v>1299</v>
      </c>
      <c r="D186" s="167" t="s">
        <v>174</v>
      </c>
      <c r="E186" s="66" t="s">
        <v>909</v>
      </c>
      <c r="F186" s="33">
        <v>1</v>
      </c>
      <c r="G186" s="536">
        <v>200</v>
      </c>
      <c r="H186" s="319" t="s">
        <v>610</v>
      </c>
      <c r="I186" s="118"/>
      <c r="J186" s="384">
        <f>ROUNDUP(I186/G186,0)*F186</f>
        <v>0</v>
      </c>
      <c r="K186" s="383"/>
      <c r="L186" s="332">
        <f>J186*K186</f>
        <v>0</v>
      </c>
      <c r="M186" s="684" t="s">
        <v>912</v>
      </c>
    </row>
    <row r="187" spans="1:13" s="534" customFormat="1" ht="14.25">
      <c r="A187" s="48">
        <v>5514</v>
      </c>
      <c r="B187" s="552" t="s">
        <v>175</v>
      </c>
      <c r="C187" s="687"/>
      <c r="D187" s="167" t="s">
        <v>176</v>
      </c>
      <c r="E187" s="66" t="s">
        <v>909</v>
      </c>
      <c r="F187" s="33">
        <v>1</v>
      </c>
      <c r="G187" s="536">
        <v>200</v>
      </c>
      <c r="H187" s="319" t="s">
        <v>610</v>
      </c>
      <c r="I187" s="118"/>
      <c r="J187" s="384">
        <f>ROUNDUP(I187/G187,0)*F187</f>
        <v>0</v>
      </c>
      <c r="K187" s="383"/>
      <c r="L187" s="332">
        <f>J187*K187</f>
        <v>0</v>
      </c>
      <c r="M187" s="688"/>
    </row>
    <row r="188" spans="1:13" s="534" customFormat="1" ht="14.25">
      <c r="A188" s="48">
        <v>5515</v>
      </c>
      <c r="B188" s="81" t="s">
        <v>916</v>
      </c>
      <c r="C188" s="686"/>
      <c r="D188" s="167" t="s">
        <v>159</v>
      </c>
      <c r="E188" s="66" t="s">
        <v>909</v>
      </c>
      <c r="F188" s="33">
        <v>1</v>
      </c>
      <c r="G188" s="536">
        <v>200</v>
      </c>
      <c r="H188" s="319" t="s">
        <v>610</v>
      </c>
      <c r="I188" s="118"/>
      <c r="J188" s="384">
        <f>ROUNDUP(I188/G188,0)*F188</f>
        <v>0</v>
      </c>
      <c r="K188" s="383"/>
      <c r="L188" s="332">
        <f>J188*K188</f>
        <v>0</v>
      </c>
      <c r="M188" s="685"/>
    </row>
    <row r="189" spans="1:13" s="534" customFormat="1" ht="14.25">
      <c r="A189" s="48">
        <v>7501</v>
      </c>
      <c r="B189" s="81" t="s">
        <v>158</v>
      </c>
      <c r="C189" s="683" t="s">
        <v>1299</v>
      </c>
      <c r="D189" s="167" t="s">
        <v>159</v>
      </c>
      <c r="E189" s="66" t="s">
        <v>159</v>
      </c>
      <c r="F189" s="557">
        <v>1</v>
      </c>
      <c r="G189" s="536">
        <v>500</v>
      </c>
      <c r="H189" s="69" t="s">
        <v>750</v>
      </c>
      <c r="I189" s="57"/>
      <c r="J189" s="384">
        <f>ROUNDUP(I189/G189,0)*F189</f>
        <v>0</v>
      </c>
      <c r="K189" s="383"/>
      <c r="L189" s="332">
        <f>J189*K189</f>
        <v>0</v>
      </c>
      <c r="M189" s="684" t="s">
        <v>160</v>
      </c>
    </row>
    <row r="190" spans="1:13" s="534" customFormat="1" ht="14.25">
      <c r="A190" s="48">
        <v>7502</v>
      </c>
      <c r="B190" s="537" t="s">
        <v>161</v>
      </c>
      <c r="C190" s="604"/>
      <c r="D190" s="167" t="s">
        <v>159</v>
      </c>
      <c r="E190" s="66" t="s">
        <v>159</v>
      </c>
      <c r="F190" s="557">
        <v>1</v>
      </c>
      <c r="G190" s="536">
        <v>500</v>
      </c>
      <c r="H190" s="69" t="s">
        <v>750</v>
      </c>
      <c r="I190" s="57"/>
      <c r="J190" s="384">
        <f>ROUNDUP(I190/G190,0)*F190</f>
        <v>0</v>
      </c>
      <c r="K190" s="383"/>
      <c r="L190" s="332">
        <f>J190*K190</f>
        <v>0</v>
      </c>
      <c r="M190" s="685"/>
    </row>
    <row r="191" spans="1:13" s="534" customFormat="1" ht="14.25">
      <c r="A191" s="48"/>
      <c r="B191" s="400" t="s">
        <v>234</v>
      </c>
      <c r="C191" s="401"/>
      <c r="D191" s="401"/>
      <c r="E191" s="401"/>
      <c r="F191" s="401"/>
      <c r="G191" s="401"/>
      <c r="H191" s="401"/>
      <c r="I191" s="401"/>
      <c r="J191" s="401"/>
      <c r="K191" s="401"/>
      <c r="L191" s="402"/>
      <c r="M191" s="240"/>
    </row>
    <row r="192" spans="1:13" s="534" customFormat="1" ht="14.25">
      <c r="A192" s="48"/>
      <c r="B192" s="400" t="s">
        <v>235</v>
      </c>
      <c r="C192" s="401"/>
      <c r="D192" s="401"/>
      <c r="E192" s="401"/>
      <c r="F192" s="401"/>
      <c r="G192" s="401"/>
      <c r="H192" s="401"/>
      <c r="I192" s="401"/>
      <c r="J192" s="401"/>
      <c r="K192" s="401"/>
      <c r="L192" s="402"/>
      <c r="M192" s="240"/>
    </row>
    <row r="193" spans="1:13" s="534" customFormat="1" ht="14.25">
      <c r="A193" s="48"/>
      <c r="B193" s="400" t="s">
        <v>236</v>
      </c>
      <c r="C193" s="401"/>
      <c r="D193" s="401"/>
      <c r="E193" s="401"/>
      <c r="F193" s="401"/>
      <c r="G193" s="401"/>
      <c r="H193" s="401"/>
      <c r="I193" s="401"/>
      <c r="J193" s="401"/>
      <c r="K193" s="401"/>
      <c r="L193" s="402"/>
      <c r="M193" s="240"/>
    </row>
    <row r="194" spans="1:13" s="534" customFormat="1" ht="14.25">
      <c r="A194" s="48">
        <v>7617</v>
      </c>
      <c r="B194" s="546" t="s">
        <v>237</v>
      </c>
      <c r="C194" s="538" t="s">
        <v>1299</v>
      </c>
      <c r="D194" s="167" t="s">
        <v>238</v>
      </c>
      <c r="E194" s="66" t="s">
        <v>239</v>
      </c>
      <c r="F194" s="557">
        <v>1</v>
      </c>
      <c r="G194" s="536">
        <v>500</v>
      </c>
      <c r="H194" s="319" t="s">
        <v>610</v>
      </c>
      <c r="I194" s="118"/>
      <c r="J194" s="384">
        <f>ROUNDUP(I194/G194,0)*F194</f>
        <v>0</v>
      </c>
      <c r="K194" s="383"/>
      <c r="L194" s="332">
        <f>J194*K194</f>
        <v>0</v>
      </c>
      <c r="M194" s="545" t="s">
        <v>918</v>
      </c>
    </row>
    <row r="195" spans="1:13" s="534" customFormat="1" ht="14.25">
      <c r="A195" s="48">
        <v>7618</v>
      </c>
      <c r="B195" s="546" t="s">
        <v>1003</v>
      </c>
      <c r="C195" s="538" t="s">
        <v>1299</v>
      </c>
      <c r="D195" s="167" t="s">
        <v>238</v>
      </c>
      <c r="E195" s="66" t="s">
        <v>239</v>
      </c>
      <c r="F195" s="557">
        <v>1</v>
      </c>
      <c r="G195" s="536">
        <v>500</v>
      </c>
      <c r="H195" s="319" t="s">
        <v>610</v>
      </c>
      <c r="I195" s="118"/>
      <c r="J195" s="384">
        <f>ROUNDUP(I195/G195,0)*F195</f>
        <v>0</v>
      </c>
      <c r="K195" s="383"/>
      <c r="L195" s="332">
        <f>J195*K195</f>
        <v>0</v>
      </c>
      <c r="M195" s="545" t="s">
        <v>918</v>
      </c>
    </row>
    <row r="196" spans="1:13" s="534" customFormat="1" ht="14.25">
      <c r="A196" s="48">
        <v>7619</v>
      </c>
      <c r="B196" s="546" t="s">
        <v>241</v>
      </c>
      <c r="C196" s="538" t="s">
        <v>1299</v>
      </c>
      <c r="D196" s="167" t="s">
        <v>238</v>
      </c>
      <c r="E196" s="66" t="s">
        <v>239</v>
      </c>
      <c r="F196" s="557">
        <v>1</v>
      </c>
      <c r="G196" s="536">
        <v>500</v>
      </c>
      <c r="H196" s="319" t="s">
        <v>610</v>
      </c>
      <c r="I196" s="118"/>
      <c r="J196" s="384">
        <f>ROUNDUP(I196/G196,0)*F196</f>
        <v>0</v>
      </c>
      <c r="K196" s="383"/>
      <c r="L196" s="332">
        <f>J196*K196</f>
        <v>0</v>
      </c>
      <c r="M196" s="545" t="s">
        <v>918</v>
      </c>
    </row>
    <row r="197" spans="1:13" s="534" customFormat="1" ht="14.25">
      <c r="A197" s="48">
        <v>7620</v>
      </c>
      <c r="B197" s="546" t="s">
        <v>242</v>
      </c>
      <c r="C197" s="538" t="s">
        <v>1299</v>
      </c>
      <c r="D197" s="167" t="s">
        <v>238</v>
      </c>
      <c r="E197" s="66" t="s">
        <v>239</v>
      </c>
      <c r="F197" s="557">
        <v>1</v>
      </c>
      <c r="G197" s="536">
        <v>500</v>
      </c>
      <c r="H197" s="319" t="s">
        <v>610</v>
      </c>
      <c r="I197" s="118"/>
      <c r="J197" s="384">
        <f>ROUNDUP(I197/G197,0)*F197</f>
        <v>0</v>
      </c>
      <c r="K197" s="383"/>
      <c r="L197" s="332">
        <f>J197*K197</f>
        <v>0</v>
      </c>
      <c r="M197" s="545" t="s">
        <v>918</v>
      </c>
    </row>
    <row r="198" spans="1:13" s="534" customFormat="1" ht="14.25">
      <c r="A198" s="48">
        <v>7621</v>
      </c>
      <c r="B198" s="546" t="s">
        <v>243</v>
      </c>
      <c r="C198" s="538" t="s">
        <v>1299</v>
      </c>
      <c r="D198" s="167" t="s">
        <v>238</v>
      </c>
      <c r="E198" s="66" t="s">
        <v>239</v>
      </c>
      <c r="F198" s="557">
        <v>1</v>
      </c>
      <c r="G198" s="536">
        <v>500</v>
      </c>
      <c r="H198" s="319" t="s">
        <v>610</v>
      </c>
      <c r="I198" s="118"/>
      <c r="J198" s="384">
        <f>ROUNDUP(I198/G198,0)*F198</f>
        <v>0</v>
      </c>
      <c r="K198" s="383"/>
      <c r="L198" s="332">
        <f>J198*K198</f>
        <v>0</v>
      </c>
      <c r="M198" s="545" t="s">
        <v>918</v>
      </c>
    </row>
    <row r="199" spans="1:13" s="534" customFormat="1" ht="14.25">
      <c r="A199" s="48"/>
      <c r="B199" s="400" t="s">
        <v>244</v>
      </c>
      <c r="C199" s="401"/>
      <c r="D199" s="401"/>
      <c r="E199" s="401"/>
      <c r="F199" s="401"/>
      <c r="G199" s="401"/>
      <c r="H199" s="401"/>
      <c r="I199" s="401"/>
      <c r="J199" s="401"/>
      <c r="K199" s="401"/>
      <c r="L199" s="402"/>
      <c r="M199" s="240"/>
    </row>
    <row r="200" spans="1:13" s="534" customFormat="1" ht="14.25">
      <c r="A200" s="48">
        <v>7622</v>
      </c>
      <c r="B200" s="81" t="s">
        <v>990</v>
      </c>
      <c r="C200" s="33"/>
      <c r="D200" s="167" t="s">
        <v>238</v>
      </c>
      <c r="E200" s="66" t="s">
        <v>239</v>
      </c>
      <c r="F200" s="33">
        <v>1</v>
      </c>
      <c r="G200" s="536">
        <v>200</v>
      </c>
      <c r="H200" s="319" t="s">
        <v>610</v>
      </c>
      <c r="I200" s="118"/>
      <c r="J200" s="384">
        <f>ROUNDUP(I200/G200,0)*F200</f>
        <v>0</v>
      </c>
      <c r="K200" s="383"/>
      <c r="L200" s="332">
        <f>J200*K200</f>
        <v>0</v>
      </c>
      <c r="M200" s="240"/>
    </row>
    <row r="201" spans="1:13" s="534" customFormat="1" ht="14.25">
      <c r="A201" s="48">
        <v>7623</v>
      </c>
      <c r="B201" s="81" t="s">
        <v>232</v>
      </c>
      <c r="C201" s="538" t="s">
        <v>1299</v>
      </c>
      <c r="D201" s="167" t="s">
        <v>238</v>
      </c>
      <c r="E201" s="66" t="s">
        <v>239</v>
      </c>
      <c r="F201" s="33">
        <v>1</v>
      </c>
      <c r="G201" s="536">
        <v>500</v>
      </c>
      <c r="H201" s="319" t="s">
        <v>610</v>
      </c>
      <c r="I201" s="118"/>
      <c r="J201" s="384">
        <f>ROUNDUP(I201/G201,0)*F201</f>
        <v>0</v>
      </c>
      <c r="K201" s="383"/>
      <c r="L201" s="332">
        <f>J201*K201</f>
        <v>0</v>
      </c>
      <c r="M201" s="545" t="s">
        <v>918</v>
      </c>
    </row>
    <row r="202" spans="1:13" s="534" customFormat="1" ht="14.25">
      <c r="A202" s="48">
        <v>7624</v>
      </c>
      <c r="B202" s="81" t="s">
        <v>917</v>
      </c>
      <c r="C202" s="538" t="s">
        <v>1299</v>
      </c>
      <c r="D202" s="167" t="s">
        <v>238</v>
      </c>
      <c r="E202" s="66" t="s">
        <v>239</v>
      </c>
      <c r="F202" s="33">
        <v>1</v>
      </c>
      <c r="G202" s="536">
        <v>500</v>
      </c>
      <c r="H202" s="319" t="s">
        <v>610</v>
      </c>
      <c r="I202" s="118"/>
      <c r="J202" s="384">
        <f>ROUNDUP(I202/G202,0)*F202</f>
        <v>0</v>
      </c>
      <c r="K202" s="383"/>
      <c r="L202" s="332">
        <f>J202*K202</f>
        <v>0</v>
      </c>
      <c r="M202" s="545" t="s">
        <v>918</v>
      </c>
    </row>
    <row r="203" spans="1:13" s="534" customFormat="1" ht="14.25">
      <c r="A203" s="48">
        <v>7625</v>
      </c>
      <c r="B203" s="546" t="s">
        <v>245</v>
      </c>
      <c r="C203" s="538" t="s">
        <v>1299</v>
      </c>
      <c r="D203" s="167" t="s">
        <v>238</v>
      </c>
      <c r="E203" s="66" t="s">
        <v>239</v>
      </c>
      <c r="F203" s="33">
        <v>1</v>
      </c>
      <c r="G203" s="536">
        <v>500</v>
      </c>
      <c r="H203" s="319" t="s">
        <v>610</v>
      </c>
      <c r="I203" s="118"/>
      <c r="J203" s="384">
        <f>ROUNDUP(I203/G203,0)*F203</f>
        <v>0</v>
      </c>
      <c r="K203" s="383"/>
      <c r="L203" s="332">
        <f>J203*K203</f>
        <v>0</v>
      </c>
      <c r="M203" s="545" t="s">
        <v>918</v>
      </c>
    </row>
    <row r="204" spans="1:13" s="534" customFormat="1" ht="14.25">
      <c r="A204" s="48"/>
      <c r="B204" s="400" t="s">
        <v>246</v>
      </c>
      <c r="C204" s="401"/>
      <c r="D204" s="401"/>
      <c r="E204" s="401"/>
      <c r="F204" s="401"/>
      <c r="G204" s="401"/>
      <c r="H204" s="401"/>
      <c r="I204" s="401"/>
      <c r="J204" s="401"/>
      <c r="K204" s="401"/>
      <c r="L204" s="402"/>
      <c r="M204" s="240"/>
    </row>
    <row r="205" spans="1:13" s="534" customFormat="1" ht="14.25">
      <c r="A205" s="48">
        <v>7646</v>
      </c>
      <c r="B205" s="81" t="s">
        <v>197</v>
      </c>
      <c r="C205" s="33"/>
      <c r="D205" s="167" t="s">
        <v>247</v>
      </c>
      <c r="E205" s="66" t="s">
        <v>239</v>
      </c>
      <c r="F205" s="554">
        <v>0.1</v>
      </c>
      <c r="G205" s="536" t="s">
        <v>199</v>
      </c>
      <c r="H205" s="319" t="s">
        <v>750</v>
      </c>
      <c r="I205" s="118"/>
      <c r="J205" s="503">
        <f>IF(I205&gt;5000,ROUNDUP(((I205*0.1)/500),0),IF(I205="",0,1))</f>
        <v>0</v>
      </c>
      <c r="K205" s="33"/>
      <c r="L205" s="332">
        <f>J205*K205</f>
        <v>0</v>
      </c>
      <c r="M205" s="240" t="s">
        <v>751</v>
      </c>
    </row>
    <row r="206" spans="1:13" s="534" customFormat="1" ht="14.25">
      <c r="A206" s="48"/>
      <c r="B206" s="400" t="s">
        <v>1381</v>
      </c>
      <c r="C206" s="401"/>
      <c r="D206" s="401"/>
      <c r="E206" s="401"/>
      <c r="F206" s="401"/>
      <c r="G206" s="401"/>
      <c r="H206" s="401"/>
      <c r="I206" s="401"/>
      <c r="J206" s="401"/>
      <c r="K206" s="401"/>
      <c r="L206" s="402"/>
      <c r="M206" s="240"/>
    </row>
    <row r="207" spans="1:13" s="534" customFormat="1" ht="14.25">
      <c r="A207" s="48"/>
      <c r="B207" s="400" t="s">
        <v>1382</v>
      </c>
      <c r="C207" s="401"/>
      <c r="D207" s="401"/>
      <c r="E207" s="401"/>
      <c r="F207" s="401"/>
      <c r="G207" s="401"/>
      <c r="H207" s="401"/>
      <c r="I207" s="401"/>
      <c r="J207" s="401"/>
      <c r="K207" s="401"/>
      <c r="L207" s="402"/>
      <c r="M207" s="240"/>
    </row>
    <row r="208" spans="1:13" s="534" customFormat="1" ht="14.25">
      <c r="A208" s="48"/>
      <c r="B208" s="400" t="s">
        <v>1383</v>
      </c>
      <c r="C208" s="401"/>
      <c r="D208" s="401"/>
      <c r="E208" s="401"/>
      <c r="F208" s="401"/>
      <c r="G208" s="401"/>
      <c r="H208" s="401"/>
      <c r="I208" s="401"/>
      <c r="J208" s="401"/>
      <c r="K208" s="401"/>
      <c r="L208" s="402"/>
      <c r="M208" s="240"/>
    </row>
    <row r="209" spans="1:13" s="534" customFormat="1" ht="14.25">
      <c r="A209" s="48">
        <v>7617</v>
      </c>
      <c r="B209" s="546" t="s">
        <v>237</v>
      </c>
      <c r="C209" s="538" t="s">
        <v>1299</v>
      </c>
      <c r="D209" s="167" t="s">
        <v>238</v>
      </c>
      <c r="E209" s="66" t="s">
        <v>249</v>
      </c>
      <c r="F209" s="557">
        <v>1</v>
      </c>
      <c r="G209" s="536">
        <v>500</v>
      </c>
      <c r="H209" s="319" t="s">
        <v>610</v>
      </c>
      <c r="I209" s="118"/>
      <c r="J209" s="384">
        <f>ROUNDUP(I209/G209,0)*F209</f>
        <v>0</v>
      </c>
      <c r="K209" s="383"/>
      <c r="L209" s="332">
        <f>J209*K209</f>
        <v>0</v>
      </c>
      <c r="M209" s="545" t="s">
        <v>918</v>
      </c>
    </row>
    <row r="210" spans="1:13" s="534" customFormat="1" ht="14.25">
      <c r="A210" s="48">
        <v>7618</v>
      </c>
      <c r="B210" s="546" t="s">
        <v>1003</v>
      </c>
      <c r="C210" s="538" t="s">
        <v>1299</v>
      </c>
      <c r="D210" s="167" t="s">
        <v>238</v>
      </c>
      <c r="E210" s="66" t="s">
        <v>249</v>
      </c>
      <c r="F210" s="557">
        <v>1</v>
      </c>
      <c r="G210" s="536">
        <v>500</v>
      </c>
      <c r="H210" s="319" t="s">
        <v>610</v>
      </c>
      <c r="I210" s="118"/>
      <c r="J210" s="384">
        <f>ROUNDUP(I210/G210,0)*F210</f>
        <v>0</v>
      </c>
      <c r="K210" s="383"/>
      <c r="L210" s="332">
        <f>J210*K210</f>
        <v>0</v>
      </c>
      <c r="M210" s="545" t="s">
        <v>918</v>
      </c>
    </row>
    <row r="211" spans="1:13" s="534" customFormat="1" ht="14.25">
      <c r="A211" s="48">
        <v>7619</v>
      </c>
      <c r="B211" s="546" t="s">
        <v>241</v>
      </c>
      <c r="C211" s="538" t="s">
        <v>1299</v>
      </c>
      <c r="D211" s="167" t="s">
        <v>238</v>
      </c>
      <c r="E211" s="66" t="s">
        <v>249</v>
      </c>
      <c r="F211" s="557">
        <v>1</v>
      </c>
      <c r="G211" s="536">
        <v>500</v>
      </c>
      <c r="H211" s="319" t="s">
        <v>610</v>
      </c>
      <c r="I211" s="118"/>
      <c r="J211" s="384">
        <f>ROUNDUP(I211/G211,0)*F211</f>
        <v>0</v>
      </c>
      <c r="K211" s="383"/>
      <c r="L211" s="332">
        <f>J211*K211</f>
        <v>0</v>
      </c>
      <c r="M211" s="545" t="s">
        <v>918</v>
      </c>
    </row>
    <row r="212" spans="1:13" s="534" customFormat="1" ht="14.25">
      <c r="A212" s="48">
        <v>7620</v>
      </c>
      <c r="B212" s="546" t="s">
        <v>242</v>
      </c>
      <c r="C212" s="538" t="s">
        <v>1299</v>
      </c>
      <c r="D212" s="167" t="s">
        <v>238</v>
      </c>
      <c r="E212" s="66" t="s">
        <v>249</v>
      </c>
      <c r="F212" s="557">
        <v>1</v>
      </c>
      <c r="G212" s="536">
        <v>500</v>
      </c>
      <c r="H212" s="319" t="s">
        <v>610</v>
      </c>
      <c r="I212" s="118"/>
      <c r="J212" s="384">
        <f>ROUNDUP(I212/G212,0)*F212</f>
        <v>0</v>
      </c>
      <c r="K212" s="383"/>
      <c r="L212" s="332">
        <f>J212*K212</f>
        <v>0</v>
      </c>
      <c r="M212" s="545" t="s">
        <v>918</v>
      </c>
    </row>
    <row r="213" spans="1:13" s="534" customFormat="1" ht="14.25">
      <c r="A213" s="48">
        <v>7621</v>
      </c>
      <c r="B213" s="546" t="s">
        <v>243</v>
      </c>
      <c r="C213" s="538" t="s">
        <v>1299</v>
      </c>
      <c r="D213" s="167" t="s">
        <v>238</v>
      </c>
      <c r="E213" s="66" t="s">
        <v>249</v>
      </c>
      <c r="F213" s="557">
        <v>1</v>
      </c>
      <c r="G213" s="536">
        <v>500</v>
      </c>
      <c r="H213" s="319" t="s">
        <v>610</v>
      </c>
      <c r="I213" s="118"/>
      <c r="J213" s="384">
        <f>ROUNDUP(I213/G213,0)*F213</f>
        <v>0</v>
      </c>
      <c r="K213" s="383"/>
      <c r="L213" s="332">
        <f>J213*K213</f>
        <v>0</v>
      </c>
      <c r="M213" s="545" t="s">
        <v>918</v>
      </c>
    </row>
    <row r="214" spans="1:13" s="534" customFormat="1" ht="14.25">
      <c r="A214" s="48"/>
      <c r="B214" s="400" t="s">
        <v>1384</v>
      </c>
      <c r="C214" s="401"/>
      <c r="D214" s="401"/>
      <c r="E214" s="401"/>
      <c r="F214" s="401"/>
      <c r="G214" s="401"/>
      <c r="H214" s="401"/>
      <c r="I214" s="401"/>
      <c r="J214" s="401"/>
      <c r="K214" s="401"/>
      <c r="L214" s="402"/>
      <c r="M214" s="240"/>
    </row>
    <row r="215" spans="1:13" s="534" customFormat="1" ht="14.25">
      <c r="A215" s="48">
        <v>7622</v>
      </c>
      <c r="B215" s="81" t="s">
        <v>990</v>
      </c>
      <c r="C215" s="33"/>
      <c r="D215" s="167" t="s">
        <v>238</v>
      </c>
      <c r="E215" s="66" t="s">
        <v>249</v>
      </c>
      <c r="F215" s="33">
        <v>1</v>
      </c>
      <c r="G215" s="536">
        <v>200</v>
      </c>
      <c r="H215" s="319" t="s">
        <v>610</v>
      </c>
      <c r="I215" s="118"/>
      <c r="J215" s="384">
        <f>ROUNDUP(I215/G215,0)*F215</f>
        <v>0</v>
      </c>
      <c r="K215" s="383"/>
      <c r="L215" s="332">
        <f>J215*K215</f>
        <v>0</v>
      </c>
      <c r="M215" s="240"/>
    </row>
    <row r="216" spans="1:13" s="534" customFormat="1" ht="14.25">
      <c r="A216" s="48">
        <v>7623</v>
      </c>
      <c r="B216" s="81" t="s">
        <v>232</v>
      </c>
      <c r="C216" s="538" t="s">
        <v>1299</v>
      </c>
      <c r="D216" s="167" t="s">
        <v>238</v>
      </c>
      <c r="E216" s="66" t="s">
        <v>249</v>
      </c>
      <c r="F216" s="33">
        <v>1</v>
      </c>
      <c r="G216" s="536">
        <v>500</v>
      </c>
      <c r="H216" s="319" t="s">
        <v>610</v>
      </c>
      <c r="I216" s="118"/>
      <c r="J216" s="384">
        <f>ROUNDUP(I216/G216,0)*F216</f>
        <v>0</v>
      </c>
      <c r="K216" s="383"/>
      <c r="L216" s="332">
        <f>J216*K216</f>
        <v>0</v>
      </c>
      <c r="M216" s="545" t="s">
        <v>918</v>
      </c>
    </row>
    <row r="217" spans="1:13" s="534" customFormat="1" ht="14.25">
      <c r="A217" s="48">
        <v>7624</v>
      </c>
      <c r="B217" s="81" t="s">
        <v>917</v>
      </c>
      <c r="C217" s="538" t="s">
        <v>1299</v>
      </c>
      <c r="D217" s="167" t="s">
        <v>238</v>
      </c>
      <c r="E217" s="66" t="s">
        <v>249</v>
      </c>
      <c r="F217" s="33">
        <v>1</v>
      </c>
      <c r="G217" s="536">
        <v>500</v>
      </c>
      <c r="H217" s="319" t="s">
        <v>610</v>
      </c>
      <c r="I217" s="118"/>
      <c r="J217" s="384">
        <f>ROUNDUP(I217/G217,0)*F217</f>
        <v>0</v>
      </c>
      <c r="K217" s="383"/>
      <c r="L217" s="332">
        <f>J217*K217</f>
        <v>0</v>
      </c>
      <c r="M217" s="545" t="s">
        <v>918</v>
      </c>
    </row>
    <row r="218" spans="1:13" s="534" customFormat="1" ht="14.25">
      <c r="A218" s="48">
        <v>7625</v>
      </c>
      <c r="B218" s="546" t="s">
        <v>245</v>
      </c>
      <c r="C218" s="538" t="s">
        <v>1299</v>
      </c>
      <c r="D218" s="167" t="s">
        <v>238</v>
      </c>
      <c r="E218" s="66" t="s">
        <v>249</v>
      </c>
      <c r="F218" s="33">
        <v>1</v>
      </c>
      <c r="G218" s="536">
        <v>500</v>
      </c>
      <c r="H218" s="319" t="s">
        <v>610</v>
      </c>
      <c r="I218" s="118"/>
      <c r="J218" s="384">
        <f>ROUNDUP(I218/G218,0)*F218</f>
        <v>0</v>
      </c>
      <c r="K218" s="383"/>
      <c r="L218" s="332">
        <f>J218*K218</f>
        <v>0</v>
      </c>
      <c r="M218" s="545" t="s">
        <v>918</v>
      </c>
    </row>
    <row r="219" spans="1:13" s="534" customFormat="1" ht="14.25">
      <c r="A219" s="48"/>
      <c r="B219" s="400" t="s">
        <v>1385</v>
      </c>
      <c r="C219" s="401"/>
      <c r="D219" s="401"/>
      <c r="E219" s="401"/>
      <c r="F219" s="401"/>
      <c r="G219" s="401"/>
      <c r="H219" s="401"/>
      <c r="I219" s="401"/>
      <c r="J219" s="401"/>
      <c r="K219" s="401"/>
      <c r="L219" s="402"/>
      <c r="M219" s="240"/>
    </row>
    <row r="220" spans="1:13" s="534" customFormat="1" ht="14.25">
      <c r="A220" s="48">
        <v>7501</v>
      </c>
      <c r="B220" s="81" t="s">
        <v>158</v>
      </c>
      <c r="C220" s="683" t="s">
        <v>1299</v>
      </c>
      <c r="D220" s="167" t="s">
        <v>159</v>
      </c>
      <c r="E220" s="66" t="s">
        <v>249</v>
      </c>
      <c r="F220" s="557">
        <v>1</v>
      </c>
      <c r="G220" s="536">
        <v>500</v>
      </c>
      <c r="H220" s="69" t="s">
        <v>750</v>
      </c>
      <c r="I220" s="57"/>
      <c r="J220" s="384">
        <f>ROUNDUP(I220/G220,0)*F220</f>
        <v>0</v>
      </c>
      <c r="K220" s="383"/>
      <c r="L220" s="332">
        <f>J220*K220</f>
        <v>0</v>
      </c>
      <c r="M220" s="684" t="s">
        <v>160</v>
      </c>
    </row>
    <row r="221" spans="1:13" s="534" customFormat="1" ht="14.25">
      <c r="A221" s="48">
        <v>7502</v>
      </c>
      <c r="B221" s="537" t="s">
        <v>161</v>
      </c>
      <c r="C221" s="686"/>
      <c r="D221" s="167" t="s">
        <v>159</v>
      </c>
      <c r="E221" s="66" t="s">
        <v>249</v>
      </c>
      <c r="F221" s="33">
        <v>1</v>
      </c>
      <c r="G221" s="536">
        <v>500</v>
      </c>
      <c r="H221" s="69" t="s">
        <v>750</v>
      </c>
      <c r="I221" s="57"/>
      <c r="J221" s="384">
        <f>ROUNDUP(I221/G221,0)*F221</f>
        <v>0</v>
      </c>
      <c r="K221" s="383"/>
      <c r="L221" s="332">
        <f>J221*K221</f>
        <v>0</v>
      </c>
      <c r="M221" s="685"/>
    </row>
    <row r="222" spans="1:13" s="534" customFormat="1" ht="14.25">
      <c r="A222" s="48"/>
      <c r="B222" s="400" t="s">
        <v>1386</v>
      </c>
      <c r="C222" s="401"/>
      <c r="D222" s="401"/>
      <c r="E222" s="401"/>
      <c r="F222" s="401"/>
      <c r="G222" s="401"/>
      <c r="H222" s="401"/>
      <c r="I222" s="401"/>
      <c r="J222" s="401"/>
      <c r="K222" s="401"/>
      <c r="L222" s="402"/>
      <c r="M222" s="240"/>
    </row>
    <row r="223" spans="1:13" s="534" customFormat="1" ht="14.25">
      <c r="A223" s="48"/>
      <c r="B223" s="400" t="s">
        <v>1387</v>
      </c>
      <c r="C223" s="401"/>
      <c r="D223" s="401"/>
      <c r="E223" s="401"/>
      <c r="F223" s="401"/>
      <c r="G223" s="401"/>
      <c r="H223" s="401"/>
      <c r="I223" s="401"/>
      <c r="J223" s="401"/>
      <c r="K223" s="401"/>
      <c r="L223" s="402"/>
      <c r="M223" s="240"/>
    </row>
    <row r="224" spans="1:13" s="534" customFormat="1" ht="14.25">
      <c r="A224" s="48"/>
      <c r="B224" s="400" t="s">
        <v>1388</v>
      </c>
      <c r="C224" s="401"/>
      <c r="D224" s="401"/>
      <c r="E224" s="401"/>
      <c r="F224" s="401"/>
      <c r="G224" s="401"/>
      <c r="H224" s="401"/>
      <c r="I224" s="401"/>
      <c r="J224" s="401"/>
      <c r="K224" s="401"/>
      <c r="L224" s="402"/>
      <c r="M224" s="240"/>
    </row>
    <row r="225" spans="1:13" s="534" customFormat="1" ht="14.25">
      <c r="A225" s="48">
        <v>7626</v>
      </c>
      <c r="B225" s="546" t="s">
        <v>253</v>
      </c>
      <c r="C225" s="538" t="s">
        <v>1299</v>
      </c>
      <c r="D225" s="167" t="s">
        <v>254</v>
      </c>
      <c r="E225" s="66" t="s">
        <v>255</v>
      </c>
      <c r="F225" s="557">
        <v>1</v>
      </c>
      <c r="G225" s="536">
        <v>200</v>
      </c>
      <c r="H225" s="319" t="s">
        <v>610</v>
      </c>
      <c r="I225" s="118"/>
      <c r="J225" s="384">
        <f>ROUNDUP(I225/G225,0)*F225</f>
        <v>0</v>
      </c>
      <c r="K225" s="383"/>
      <c r="L225" s="332">
        <f>J225*K225</f>
        <v>0</v>
      </c>
      <c r="M225" s="545" t="s">
        <v>918</v>
      </c>
    </row>
    <row r="226" spans="1:13" s="534" customFormat="1" ht="14.25">
      <c r="A226" s="48">
        <v>7627</v>
      </c>
      <c r="B226" s="546" t="s">
        <v>256</v>
      </c>
      <c r="C226" s="538" t="s">
        <v>1299</v>
      </c>
      <c r="D226" s="167" t="s">
        <v>254</v>
      </c>
      <c r="E226" s="66" t="s">
        <v>255</v>
      </c>
      <c r="F226" s="557">
        <v>1</v>
      </c>
      <c r="G226" s="536">
        <v>200</v>
      </c>
      <c r="H226" s="319" t="s">
        <v>610</v>
      </c>
      <c r="I226" s="118"/>
      <c r="J226" s="384">
        <f>ROUNDUP(I226/G226,0)*F226</f>
        <v>0</v>
      </c>
      <c r="K226" s="383"/>
      <c r="L226" s="332">
        <f>J226*K226</f>
        <v>0</v>
      </c>
      <c r="M226" s="545" t="s">
        <v>918</v>
      </c>
    </row>
    <row r="227" spans="1:13" s="534" customFormat="1" ht="14.25">
      <c r="A227" s="48">
        <v>7628</v>
      </c>
      <c r="B227" s="546" t="s">
        <v>257</v>
      </c>
      <c r="C227" s="538" t="s">
        <v>1299</v>
      </c>
      <c r="D227" s="167" t="s">
        <v>254</v>
      </c>
      <c r="E227" s="66" t="s">
        <v>255</v>
      </c>
      <c r="F227" s="557">
        <v>1</v>
      </c>
      <c r="G227" s="536">
        <v>200</v>
      </c>
      <c r="H227" s="319" t="s">
        <v>610</v>
      </c>
      <c r="I227" s="118"/>
      <c r="J227" s="384">
        <f>ROUNDUP(I227/G227,0)*F227</f>
        <v>0</v>
      </c>
      <c r="K227" s="383"/>
      <c r="L227" s="332">
        <f>J227*K227</f>
        <v>0</v>
      </c>
      <c r="M227" s="545" t="s">
        <v>918</v>
      </c>
    </row>
    <row r="228" spans="1:13" s="534" customFormat="1" ht="14.25">
      <c r="A228" s="48"/>
      <c r="B228" s="400" t="s">
        <v>1389</v>
      </c>
      <c r="C228" s="401"/>
      <c r="D228" s="401"/>
      <c r="E228" s="401"/>
      <c r="F228" s="401"/>
      <c r="G228" s="401"/>
      <c r="H228" s="401"/>
      <c r="I228" s="401"/>
      <c r="J228" s="401"/>
      <c r="K228" s="401"/>
      <c r="L228" s="402"/>
      <c r="M228" s="240"/>
    </row>
    <row r="229" spans="1:13" s="534" customFormat="1" ht="14.25">
      <c r="A229" s="48">
        <v>7629</v>
      </c>
      <c r="B229" s="81" t="s">
        <v>990</v>
      </c>
      <c r="C229" s="33"/>
      <c r="D229" s="167" t="s">
        <v>254</v>
      </c>
      <c r="E229" s="66" t="s">
        <v>255</v>
      </c>
      <c r="F229" s="33">
        <v>1</v>
      </c>
      <c r="G229" s="536">
        <v>200</v>
      </c>
      <c r="H229" s="319" t="s">
        <v>610</v>
      </c>
      <c r="I229" s="118"/>
      <c r="J229" s="384">
        <f>ROUNDUP(I229/G229,0)*F229</f>
        <v>0</v>
      </c>
      <c r="K229" s="383"/>
      <c r="L229" s="332">
        <f>J229*K229</f>
        <v>0</v>
      </c>
      <c r="M229" s="240"/>
    </row>
    <row r="230" spans="1:13" s="534" customFormat="1" ht="14.25">
      <c r="A230" s="48">
        <v>7630</v>
      </c>
      <c r="B230" s="81" t="s">
        <v>232</v>
      </c>
      <c r="C230" s="33" t="s">
        <v>1299</v>
      </c>
      <c r="D230" s="167" t="s">
        <v>254</v>
      </c>
      <c r="E230" s="66" t="s">
        <v>255</v>
      </c>
      <c r="F230" s="33">
        <v>1</v>
      </c>
      <c r="G230" s="536">
        <v>200</v>
      </c>
      <c r="H230" s="319" t="s">
        <v>610</v>
      </c>
      <c r="I230" s="118"/>
      <c r="J230" s="384">
        <f>ROUNDUP(I230/G230,0)*F230</f>
        <v>0</v>
      </c>
      <c r="K230" s="383"/>
      <c r="L230" s="332">
        <f>J230*K230</f>
        <v>0</v>
      </c>
      <c r="M230" s="240" t="s">
        <v>918</v>
      </c>
    </row>
    <row r="231" spans="1:13" s="534" customFormat="1" ht="14.25">
      <c r="A231" s="48"/>
      <c r="B231" s="400" t="s">
        <v>1390</v>
      </c>
      <c r="C231" s="401"/>
      <c r="D231" s="401"/>
      <c r="E231" s="401"/>
      <c r="F231" s="401"/>
      <c r="G231" s="401"/>
      <c r="H231" s="401"/>
      <c r="I231" s="401"/>
      <c r="J231" s="401"/>
      <c r="K231" s="401"/>
      <c r="L231" s="402"/>
      <c r="M231" s="240"/>
    </row>
    <row r="232" spans="1:13" s="534" customFormat="1" ht="14.25">
      <c r="A232" s="48">
        <v>7501</v>
      </c>
      <c r="B232" s="81" t="s">
        <v>158</v>
      </c>
      <c r="C232" s="683" t="s">
        <v>1299</v>
      </c>
      <c r="D232" s="167" t="s">
        <v>159</v>
      </c>
      <c r="E232" s="66" t="s">
        <v>255</v>
      </c>
      <c r="F232" s="557">
        <v>1</v>
      </c>
      <c r="G232" s="536">
        <v>500</v>
      </c>
      <c r="H232" s="69" t="s">
        <v>750</v>
      </c>
      <c r="I232" s="57"/>
      <c r="J232" s="384">
        <f>ROUNDUP(I232/G232,0)*F232</f>
        <v>0</v>
      </c>
      <c r="K232" s="383"/>
      <c r="L232" s="332">
        <f>J232*K232</f>
        <v>0</v>
      </c>
      <c r="M232" s="684" t="s">
        <v>160</v>
      </c>
    </row>
    <row r="233" spans="1:13" s="534" customFormat="1" ht="14.25">
      <c r="A233" s="48">
        <v>7502</v>
      </c>
      <c r="B233" s="537" t="s">
        <v>161</v>
      </c>
      <c r="C233" s="686"/>
      <c r="D233" s="167" t="s">
        <v>159</v>
      </c>
      <c r="E233" s="66" t="s">
        <v>255</v>
      </c>
      <c r="F233" s="33">
        <v>1</v>
      </c>
      <c r="G233" s="536">
        <v>500</v>
      </c>
      <c r="H233" s="69" t="s">
        <v>750</v>
      </c>
      <c r="I233" s="57"/>
      <c r="J233" s="384">
        <f>ROUNDUP(I233/G233,0)*F233</f>
        <v>0</v>
      </c>
      <c r="K233" s="383"/>
      <c r="L233" s="332">
        <f>J233*K233</f>
        <v>0</v>
      </c>
      <c r="M233" s="685"/>
    </row>
    <row r="234" spans="1:13" s="534" customFormat="1" ht="14.25">
      <c r="A234" s="48"/>
      <c r="B234" s="400" t="s">
        <v>1391</v>
      </c>
      <c r="C234" s="401"/>
      <c r="D234" s="401"/>
      <c r="E234" s="401"/>
      <c r="F234" s="401"/>
      <c r="G234" s="401"/>
      <c r="H234" s="401"/>
      <c r="I234" s="401"/>
      <c r="J234" s="401"/>
      <c r="K234" s="401"/>
      <c r="L234" s="402"/>
      <c r="M234" s="240"/>
    </row>
    <row r="235" spans="1:13" s="534" customFormat="1" ht="14.25">
      <c r="A235" s="48"/>
      <c r="B235" s="400" t="s">
        <v>1392</v>
      </c>
      <c r="C235" s="401"/>
      <c r="D235" s="401"/>
      <c r="E235" s="401"/>
      <c r="F235" s="401"/>
      <c r="G235" s="401"/>
      <c r="H235" s="401"/>
      <c r="I235" s="401"/>
      <c r="J235" s="401"/>
      <c r="K235" s="401"/>
      <c r="L235" s="402"/>
      <c r="M235" s="240"/>
    </row>
    <row r="236" spans="1:13" s="534" customFormat="1" ht="14.25">
      <c r="A236" s="48"/>
      <c r="B236" s="400" t="s">
        <v>1393</v>
      </c>
      <c r="C236" s="401"/>
      <c r="D236" s="401"/>
      <c r="E236" s="401"/>
      <c r="F236" s="401"/>
      <c r="G236" s="401"/>
      <c r="H236" s="401"/>
      <c r="I236" s="401"/>
      <c r="J236" s="401"/>
      <c r="K236" s="401"/>
      <c r="L236" s="402"/>
      <c r="M236" s="240"/>
    </row>
    <row r="237" spans="1:13" s="534" customFormat="1" ht="14.25">
      <c r="A237" s="48">
        <v>7631</v>
      </c>
      <c r="B237" s="546" t="s">
        <v>259</v>
      </c>
      <c r="C237" s="538" t="s">
        <v>1299</v>
      </c>
      <c r="D237" s="167" t="s">
        <v>260</v>
      </c>
      <c r="E237" s="66" t="s">
        <v>261</v>
      </c>
      <c r="F237" s="557">
        <v>1</v>
      </c>
      <c r="G237" s="536">
        <v>500</v>
      </c>
      <c r="H237" s="319" t="s">
        <v>610</v>
      </c>
      <c r="I237" s="118"/>
      <c r="J237" s="384">
        <f>ROUNDUP(I237/G237,0)*F237</f>
        <v>0</v>
      </c>
      <c r="K237" s="383"/>
      <c r="L237" s="332">
        <f>J237*K237</f>
        <v>0</v>
      </c>
      <c r="M237" s="545" t="s">
        <v>918</v>
      </c>
    </row>
    <row r="238" spans="1:13" s="534" customFormat="1" ht="14.25">
      <c r="A238" s="48">
        <v>7632</v>
      </c>
      <c r="B238" s="546" t="s">
        <v>253</v>
      </c>
      <c r="C238" s="538" t="s">
        <v>1299</v>
      </c>
      <c r="D238" s="167" t="s">
        <v>260</v>
      </c>
      <c r="E238" s="66" t="s">
        <v>261</v>
      </c>
      <c r="F238" s="557">
        <v>1</v>
      </c>
      <c r="G238" s="536">
        <v>500</v>
      </c>
      <c r="H238" s="319" t="s">
        <v>610</v>
      </c>
      <c r="I238" s="118"/>
      <c r="J238" s="384">
        <f>ROUNDUP(I238/G238,0)*F238</f>
        <v>0</v>
      </c>
      <c r="K238" s="383"/>
      <c r="L238" s="332">
        <f>J238*K238</f>
        <v>0</v>
      </c>
      <c r="M238" s="545" t="s">
        <v>918</v>
      </c>
    </row>
    <row r="239" spans="1:13" s="534" customFormat="1" ht="14.25">
      <c r="A239" s="48">
        <v>7633</v>
      </c>
      <c r="B239" s="546" t="s">
        <v>257</v>
      </c>
      <c r="C239" s="538" t="s">
        <v>1299</v>
      </c>
      <c r="D239" s="167" t="s">
        <v>260</v>
      </c>
      <c r="E239" s="66" t="s">
        <v>261</v>
      </c>
      <c r="F239" s="557">
        <v>1</v>
      </c>
      <c r="G239" s="536">
        <v>500</v>
      </c>
      <c r="H239" s="319" t="s">
        <v>610</v>
      </c>
      <c r="I239" s="118"/>
      <c r="J239" s="384">
        <f>ROUNDUP(I239/G239,0)*F239</f>
        <v>0</v>
      </c>
      <c r="K239" s="383"/>
      <c r="L239" s="332">
        <f>J239*K239</f>
        <v>0</v>
      </c>
      <c r="M239" s="545" t="s">
        <v>918</v>
      </c>
    </row>
    <row r="240" spans="1:13" s="534" customFormat="1" ht="14.25">
      <c r="A240" s="48"/>
      <c r="B240" s="400" t="s">
        <v>1394</v>
      </c>
      <c r="C240" s="401"/>
      <c r="D240" s="401"/>
      <c r="E240" s="401"/>
      <c r="F240" s="401"/>
      <c r="G240" s="401"/>
      <c r="H240" s="401"/>
      <c r="I240" s="401"/>
      <c r="J240" s="401"/>
      <c r="K240" s="401"/>
      <c r="L240" s="402"/>
      <c r="M240" s="240"/>
    </row>
    <row r="241" spans="1:13" s="534" customFormat="1" ht="14.25">
      <c r="A241" s="48">
        <v>7634</v>
      </c>
      <c r="B241" s="81" t="s">
        <v>990</v>
      </c>
      <c r="C241" s="33"/>
      <c r="D241" s="167" t="s">
        <v>260</v>
      </c>
      <c r="E241" s="66" t="s">
        <v>261</v>
      </c>
      <c r="F241" s="33">
        <v>1</v>
      </c>
      <c r="G241" s="536">
        <v>200</v>
      </c>
      <c r="H241" s="319" t="s">
        <v>610</v>
      </c>
      <c r="I241" s="118"/>
      <c r="J241" s="384">
        <f>ROUNDUP(I241/G241,0)*F241</f>
        <v>0</v>
      </c>
      <c r="K241" s="383"/>
      <c r="L241" s="332">
        <f>J241*K241</f>
        <v>0</v>
      </c>
      <c r="M241" s="240"/>
    </row>
    <row r="242" spans="1:13" s="534" customFormat="1" ht="14.25">
      <c r="A242" s="48">
        <v>7635</v>
      </c>
      <c r="B242" s="81" t="s">
        <v>232</v>
      </c>
      <c r="C242" s="538" t="s">
        <v>1299</v>
      </c>
      <c r="D242" s="167" t="s">
        <v>260</v>
      </c>
      <c r="E242" s="66" t="s">
        <v>261</v>
      </c>
      <c r="F242" s="33">
        <v>1</v>
      </c>
      <c r="G242" s="536">
        <v>500</v>
      </c>
      <c r="H242" s="319" t="s">
        <v>610</v>
      </c>
      <c r="I242" s="118"/>
      <c r="J242" s="384">
        <f>ROUNDUP(I242/G242,0)*F242</f>
        <v>0</v>
      </c>
      <c r="K242" s="383"/>
      <c r="L242" s="332">
        <f>J242*K242</f>
        <v>0</v>
      </c>
      <c r="M242" s="545" t="s">
        <v>918</v>
      </c>
    </row>
    <row r="243" spans="1:13" s="534" customFormat="1" ht="14.25">
      <c r="A243" s="48"/>
      <c r="B243" s="400" t="s">
        <v>1395</v>
      </c>
      <c r="C243" s="401"/>
      <c r="D243" s="401"/>
      <c r="E243" s="401"/>
      <c r="F243" s="401"/>
      <c r="G243" s="401"/>
      <c r="H243" s="401"/>
      <c r="I243" s="401"/>
      <c r="J243" s="401"/>
      <c r="K243" s="401"/>
      <c r="L243" s="402"/>
      <c r="M243" s="240"/>
    </row>
    <row r="244" spans="1:13" s="534" customFormat="1" ht="14.25">
      <c r="A244" s="48">
        <v>7646</v>
      </c>
      <c r="B244" s="81" t="s">
        <v>197</v>
      </c>
      <c r="C244" s="33"/>
      <c r="D244" s="167" t="s">
        <v>247</v>
      </c>
      <c r="E244" s="66" t="s">
        <v>261</v>
      </c>
      <c r="F244" s="554">
        <v>0.1</v>
      </c>
      <c r="G244" s="536" t="s">
        <v>199</v>
      </c>
      <c r="H244" s="319" t="s">
        <v>750</v>
      </c>
      <c r="I244" s="118"/>
      <c r="J244" s="503">
        <f>IF(I244&gt;5000,ROUNDUP(((I244*0.1)/500),0),IF(I244="",0,1))</f>
        <v>0</v>
      </c>
      <c r="K244" s="33"/>
      <c r="L244" s="332">
        <f>J244*K244</f>
        <v>0</v>
      </c>
      <c r="M244" s="240" t="s">
        <v>751</v>
      </c>
    </row>
    <row r="245" spans="1:13" s="534" customFormat="1" ht="14.25">
      <c r="A245" s="48"/>
      <c r="B245" s="400" t="s">
        <v>1396</v>
      </c>
      <c r="C245" s="401"/>
      <c r="D245" s="401"/>
      <c r="E245" s="401"/>
      <c r="F245" s="401"/>
      <c r="G245" s="401"/>
      <c r="H245" s="401"/>
      <c r="I245" s="401"/>
      <c r="J245" s="401"/>
      <c r="K245" s="401"/>
      <c r="L245" s="402"/>
      <c r="M245" s="240"/>
    </row>
    <row r="246" spans="1:13" s="534" customFormat="1" ht="14.25">
      <c r="A246" s="48"/>
      <c r="B246" s="400" t="s">
        <v>248</v>
      </c>
      <c r="C246" s="401"/>
      <c r="D246" s="401"/>
      <c r="E246" s="401"/>
      <c r="F246" s="401"/>
      <c r="G246" s="401"/>
      <c r="H246" s="401"/>
      <c r="I246" s="401"/>
      <c r="J246" s="401"/>
      <c r="K246" s="401"/>
      <c r="L246" s="402"/>
      <c r="M246" s="240"/>
    </row>
    <row r="247" spans="1:13" s="534" customFormat="1" ht="14.25">
      <c r="A247" s="48"/>
      <c r="B247" s="400" t="s">
        <v>1397</v>
      </c>
      <c r="C247" s="401"/>
      <c r="D247" s="401"/>
      <c r="E247" s="401"/>
      <c r="F247" s="401"/>
      <c r="G247" s="401"/>
      <c r="H247" s="401"/>
      <c r="I247" s="401"/>
      <c r="J247" s="401"/>
      <c r="K247" s="401"/>
      <c r="L247" s="402"/>
      <c r="M247" s="240"/>
    </row>
    <row r="248" spans="1:13" s="534" customFormat="1" ht="14.25">
      <c r="A248" s="48">
        <v>7631</v>
      </c>
      <c r="B248" s="546" t="s">
        <v>259</v>
      </c>
      <c r="C248" s="538" t="s">
        <v>1299</v>
      </c>
      <c r="D248" s="167" t="s">
        <v>260</v>
      </c>
      <c r="E248" s="66" t="s">
        <v>255</v>
      </c>
      <c r="F248" s="557">
        <v>1</v>
      </c>
      <c r="G248" s="536">
        <v>500</v>
      </c>
      <c r="H248" s="319" t="s">
        <v>610</v>
      </c>
      <c r="I248" s="118"/>
      <c r="J248" s="384">
        <f>ROUNDUP(I248/G248,0)*F248</f>
        <v>0</v>
      </c>
      <c r="K248" s="383"/>
      <c r="L248" s="332">
        <f>J248*K248</f>
        <v>0</v>
      </c>
      <c r="M248" s="545" t="s">
        <v>918</v>
      </c>
    </row>
    <row r="249" spans="1:13" s="534" customFormat="1" ht="14.25">
      <c r="A249" s="48">
        <v>7632</v>
      </c>
      <c r="B249" s="546" t="s">
        <v>253</v>
      </c>
      <c r="C249" s="538" t="s">
        <v>1299</v>
      </c>
      <c r="D249" s="167" t="s">
        <v>260</v>
      </c>
      <c r="E249" s="66" t="s">
        <v>255</v>
      </c>
      <c r="F249" s="557">
        <v>1</v>
      </c>
      <c r="G249" s="536">
        <v>500</v>
      </c>
      <c r="H249" s="319" t="s">
        <v>610</v>
      </c>
      <c r="I249" s="118"/>
      <c r="J249" s="384">
        <f>ROUNDUP(I249/G249,0)*F249</f>
        <v>0</v>
      </c>
      <c r="K249" s="383"/>
      <c r="L249" s="332">
        <f>J249*K249</f>
        <v>0</v>
      </c>
      <c r="M249" s="545" t="s">
        <v>918</v>
      </c>
    </row>
    <row r="250" spans="1:13" s="534" customFormat="1" ht="14.25">
      <c r="A250" s="48">
        <v>7633</v>
      </c>
      <c r="B250" s="546" t="s">
        <v>257</v>
      </c>
      <c r="C250" s="538" t="s">
        <v>1299</v>
      </c>
      <c r="D250" s="167" t="s">
        <v>260</v>
      </c>
      <c r="E250" s="66" t="s">
        <v>255</v>
      </c>
      <c r="F250" s="557">
        <v>1</v>
      </c>
      <c r="G250" s="536">
        <v>500</v>
      </c>
      <c r="H250" s="319" t="s">
        <v>610</v>
      </c>
      <c r="I250" s="118"/>
      <c r="J250" s="384">
        <f>ROUNDUP(I250/G250,0)*F250</f>
        <v>0</v>
      </c>
      <c r="K250" s="383"/>
      <c r="L250" s="332">
        <f>J250*K250</f>
        <v>0</v>
      </c>
      <c r="M250" s="545" t="s">
        <v>918</v>
      </c>
    </row>
    <row r="251" spans="1:13" s="534" customFormat="1" ht="14.25">
      <c r="A251" s="48"/>
      <c r="B251" s="400" t="s">
        <v>250</v>
      </c>
      <c r="C251" s="401"/>
      <c r="D251" s="401"/>
      <c r="E251" s="401"/>
      <c r="F251" s="401"/>
      <c r="G251" s="401"/>
      <c r="H251" s="401"/>
      <c r="I251" s="401"/>
      <c r="J251" s="401"/>
      <c r="K251" s="401"/>
      <c r="L251" s="402"/>
      <c r="M251" s="240"/>
    </row>
    <row r="252" spans="1:13" s="534" customFormat="1" ht="14.25">
      <c r="A252" s="48">
        <v>7634</v>
      </c>
      <c r="B252" s="81" t="s">
        <v>990</v>
      </c>
      <c r="C252" s="33"/>
      <c r="D252" s="167" t="s">
        <v>260</v>
      </c>
      <c r="E252" s="66" t="s">
        <v>255</v>
      </c>
      <c r="F252" s="33">
        <v>1</v>
      </c>
      <c r="G252" s="536">
        <v>200</v>
      </c>
      <c r="H252" s="319" t="s">
        <v>610</v>
      </c>
      <c r="I252" s="118"/>
      <c r="J252" s="384">
        <f>ROUNDUP(I252/G252,0)*F252</f>
        <v>0</v>
      </c>
      <c r="K252" s="383"/>
      <c r="L252" s="332">
        <f>J252*K252</f>
        <v>0</v>
      </c>
      <c r="M252" s="240"/>
    </row>
    <row r="253" spans="1:13" s="534" customFormat="1" ht="14.25">
      <c r="A253" s="48">
        <v>7635</v>
      </c>
      <c r="B253" s="81" t="s">
        <v>232</v>
      </c>
      <c r="C253" s="538" t="s">
        <v>1299</v>
      </c>
      <c r="D253" s="167" t="s">
        <v>260</v>
      </c>
      <c r="E253" s="66" t="s">
        <v>255</v>
      </c>
      <c r="F253" s="33">
        <v>1</v>
      </c>
      <c r="G253" s="536">
        <v>500</v>
      </c>
      <c r="H253" s="319" t="s">
        <v>610</v>
      </c>
      <c r="I253" s="118"/>
      <c r="J253" s="384">
        <f>ROUNDUP(I253/G253,0)*F253</f>
        <v>0</v>
      </c>
      <c r="K253" s="383"/>
      <c r="L253" s="332">
        <f>J253*K253</f>
        <v>0</v>
      </c>
      <c r="M253" s="545" t="s">
        <v>918</v>
      </c>
    </row>
    <row r="254" spans="1:13" s="534" customFormat="1" ht="14.25">
      <c r="A254" s="48"/>
      <c r="B254" s="400" t="s">
        <v>251</v>
      </c>
      <c r="C254" s="401"/>
      <c r="D254" s="401"/>
      <c r="E254" s="401"/>
      <c r="F254" s="401"/>
      <c r="G254" s="401"/>
      <c r="H254" s="401"/>
      <c r="I254" s="401"/>
      <c r="J254" s="401"/>
      <c r="K254" s="401"/>
      <c r="L254" s="402"/>
      <c r="M254" s="240"/>
    </row>
    <row r="255" spans="1:13" s="534" customFormat="1" ht="14.25">
      <c r="A255" s="48">
        <v>7501</v>
      </c>
      <c r="B255" s="81" t="s">
        <v>158</v>
      </c>
      <c r="C255" s="683" t="s">
        <v>1299</v>
      </c>
      <c r="D255" s="167" t="s">
        <v>159</v>
      </c>
      <c r="E255" s="66" t="s">
        <v>255</v>
      </c>
      <c r="F255" s="558">
        <v>1</v>
      </c>
      <c r="G255" s="542">
        <v>500</v>
      </c>
      <c r="H255" s="69" t="s">
        <v>750</v>
      </c>
      <c r="I255" s="57"/>
      <c r="J255" s="384">
        <f>ROUNDUP(I255/G255,0)*F255</f>
        <v>0</v>
      </c>
      <c r="K255" s="383"/>
      <c r="L255" s="332">
        <f>J255*K255</f>
        <v>0</v>
      </c>
      <c r="M255" s="684" t="s">
        <v>160</v>
      </c>
    </row>
    <row r="256" spans="1:13" s="534" customFormat="1" ht="14.25">
      <c r="A256" s="48">
        <v>7502</v>
      </c>
      <c r="B256" s="81" t="s">
        <v>161</v>
      </c>
      <c r="C256" s="604"/>
      <c r="D256" s="167" t="s">
        <v>159</v>
      </c>
      <c r="E256" s="66" t="s">
        <v>255</v>
      </c>
      <c r="F256" s="558">
        <v>1</v>
      </c>
      <c r="G256" s="542">
        <v>500</v>
      </c>
      <c r="H256" s="69" t="s">
        <v>750</v>
      </c>
      <c r="I256" s="57"/>
      <c r="J256" s="384">
        <f>ROUNDUP(I256/G256,0)*F256</f>
        <v>0</v>
      </c>
      <c r="K256" s="383"/>
      <c r="L256" s="332">
        <f>J256*K256</f>
        <v>0</v>
      </c>
      <c r="M256" s="685"/>
    </row>
    <row r="257" spans="1:13" s="534" customFormat="1" ht="14.25">
      <c r="A257" s="48"/>
      <c r="B257" s="400" t="s">
        <v>1398</v>
      </c>
      <c r="C257" s="401"/>
      <c r="D257" s="401"/>
      <c r="E257" s="401"/>
      <c r="F257" s="401"/>
      <c r="G257" s="401"/>
      <c r="H257" s="401"/>
      <c r="I257" s="401"/>
      <c r="J257" s="401"/>
      <c r="K257" s="401"/>
      <c r="L257" s="402"/>
      <c r="M257" s="158"/>
    </row>
    <row r="258" spans="1:13" s="534" customFormat="1" ht="14.25">
      <c r="A258" s="48"/>
      <c r="B258" s="400" t="s">
        <v>252</v>
      </c>
      <c r="C258" s="401"/>
      <c r="D258" s="401"/>
      <c r="E258" s="401"/>
      <c r="F258" s="401"/>
      <c r="G258" s="401"/>
      <c r="H258" s="401"/>
      <c r="I258" s="401"/>
      <c r="J258" s="401"/>
      <c r="K258" s="401"/>
      <c r="L258" s="402"/>
      <c r="M258" s="240"/>
    </row>
    <row r="259" spans="1:13" s="534" customFormat="1" ht="14.25">
      <c r="A259" s="48"/>
      <c r="B259" s="400" t="s">
        <v>1399</v>
      </c>
      <c r="C259" s="401"/>
      <c r="D259" s="401"/>
      <c r="E259" s="401"/>
      <c r="F259" s="401"/>
      <c r="G259" s="401"/>
      <c r="H259" s="401"/>
      <c r="I259" s="401"/>
      <c r="J259" s="401"/>
      <c r="K259" s="401"/>
      <c r="L259" s="402"/>
      <c r="M259" s="240"/>
    </row>
    <row r="260" spans="1:13" s="534" customFormat="1" ht="14.25">
      <c r="A260" s="48">
        <v>7636</v>
      </c>
      <c r="B260" s="81" t="s">
        <v>916</v>
      </c>
      <c r="C260" s="33"/>
      <c r="D260" s="167" t="s">
        <v>264</v>
      </c>
      <c r="E260" s="66" t="s">
        <v>261</v>
      </c>
      <c r="F260" s="33">
        <v>1</v>
      </c>
      <c r="G260" s="536">
        <v>200</v>
      </c>
      <c r="H260" s="319" t="s">
        <v>610</v>
      </c>
      <c r="I260" s="118"/>
      <c r="J260" s="384">
        <f>ROUNDUP(I260/G260,0)*F260</f>
        <v>0</v>
      </c>
      <c r="K260" s="383"/>
      <c r="L260" s="332">
        <f>J260*K260</f>
        <v>0</v>
      </c>
      <c r="M260" s="240"/>
    </row>
    <row r="261" spans="1:13" s="534" customFormat="1" ht="14.25">
      <c r="A261" s="48">
        <v>7637</v>
      </c>
      <c r="B261" s="81" t="s">
        <v>265</v>
      </c>
      <c r="C261" s="538" t="s">
        <v>1299</v>
      </c>
      <c r="D261" s="167" t="s">
        <v>264</v>
      </c>
      <c r="E261" s="66" t="s">
        <v>261</v>
      </c>
      <c r="F261" s="33">
        <v>1</v>
      </c>
      <c r="G261" s="536">
        <v>500</v>
      </c>
      <c r="H261" s="319" t="s">
        <v>610</v>
      </c>
      <c r="I261" s="118"/>
      <c r="J261" s="384">
        <f>ROUNDUP(I261/G261,0)*F261</f>
        <v>0</v>
      </c>
      <c r="K261" s="383"/>
      <c r="L261" s="332">
        <f>J261*K261</f>
        <v>0</v>
      </c>
      <c r="M261" s="545" t="s">
        <v>918</v>
      </c>
    </row>
    <row r="262" spans="1:13" s="534" customFormat="1" ht="14.25">
      <c r="A262" s="48">
        <v>7638</v>
      </c>
      <c r="B262" s="81" t="s">
        <v>266</v>
      </c>
      <c r="C262" s="538" t="s">
        <v>1299</v>
      </c>
      <c r="D262" s="167" t="s">
        <v>264</v>
      </c>
      <c r="E262" s="66" t="s">
        <v>261</v>
      </c>
      <c r="F262" s="33">
        <v>1</v>
      </c>
      <c r="G262" s="536">
        <v>500</v>
      </c>
      <c r="H262" s="319" t="s">
        <v>610</v>
      </c>
      <c r="I262" s="118"/>
      <c r="J262" s="384">
        <f>ROUNDUP(I262/G262,0)*F262</f>
        <v>0</v>
      </c>
      <c r="K262" s="383"/>
      <c r="L262" s="332">
        <f>J262*K262</f>
        <v>0</v>
      </c>
      <c r="M262" s="545" t="s">
        <v>918</v>
      </c>
    </row>
    <row r="263" spans="1:13" s="534" customFormat="1" ht="14.25">
      <c r="A263" s="48">
        <v>7639</v>
      </c>
      <c r="B263" s="81" t="s">
        <v>267</v>
      </c>
      <c r="C263" s="538" t="s">
        <v>1299</v>
      </c>
      <c r="D263" s="167" t="s">
        <v>264</v>
      </c>
      <c r="E263" s="66" t="s">
        <v>261</v>
      </c>
      <c r="F263" s="33">
        <v>1</v>
      </c>
      <c r="G263" s="536">
        <v>500</v>
      </c>
      <c r="H263" s="319" t="s">
        <v>610</v>
      </c>
      <c r="I263" s="118"/>
      <c r="J263" s="384">
        <f>ROUNDUP(I263/G263,0)*F263</f>
        <v>0</v>
      </c>
      <c r="K263" s="383"/>
      <c r="L263" s="332">
        <f>J263*K263</f>
        <v>0</v>
      </c>
      <c r="M263" s="545" t="s">
        <v>918</v>
      </c>
    </row>
    <row r="264" spans="1:13" s="534" customFormat="1" ht="14.25">
      <c r="A264" s="48"/>
      <c r="B264" s="400" t="s">
        <v>258</v>
      </c>
      <c r="C264" s="401"/>
      <c r="D264" s="401"/>
      <c r="E264" s="401"/>
      <c r="F264" s="401"/>
      <c r="G264" s="401"/>
      <c r="H264" s="401"/>
      <c r="I264" s="401"/>
      <c r="J264" s="401"/>
      <c r="K264" s="401"/>
      <c r="L264" s="402"/>
      <c r="M264" s="240"/>
    </row>
    <row r="265" spans="1:13" s="534" customFormat="1" ht="14.25">
      <c r="A265" s="48"/>
      <c r="B265" s="81" t="s">
        <v>197</v>
      </c>
      <c r="C265" s="33"/>
      <c r="D265" s="167" t="s">
        <v>247</v>
      </c>
      <c r="E265" s="66" t="s">
        <v>261</v>
      </c>
      <c r="F265" s="554">
        <v>0.1</v>
      </c>
      <c r="G265" s="536" t="s">
        <v>199</v>
      </c>
      <c r="H265" s="319" t="s">
        <v>750</v>
      </c>
      <c r="I265" s="118"/>
      <c r="J265" s="503">
        <f>IF(I265&gt;5000,ROUNDUP(((I265*0.1)/500),0),IF(I265="",0,1))</f>
        <v>0</v>
      </c>
      <c r="K265" s="33"/>
      <c r="L265" s="332">
        <f>J265*K265</f>
        <v>0</v>
      </c>
      <c r="M265" s="240" t="s">
        <v>751</v>
      </c>
    </row>
    <row r="266" spans="1:13" s="534" customFormat="1" ht="14.25">
      <c r="A266" s="48"/>
      <c r="B266" s="400" t="s">
        <v>1400</v>
      </c>
      <c r="C266" s="401"/>
      <c r="D266" s="401"/>
      <c r="E266" s="401"/>
      <c r="F266" s="401"/>
      <c r="G266" s="401"/>
      <c r="H266" s="401"/>
      <c r="I266" s="401"/>
      <c r="J266" s="401"/>
      <c r="K266" s="401"/>
      <c r="L266" s="402"/>
      <c r="M266" s="158"/>
    </row>
    <row r="267" spans="1:13" s="534" customFormat="1" ht="14.25">
      <c r="A267" s="48"/>
      <c r="B267" s="400" t="s">
        <v>263</v>
      </c>
      <c r="C267" s="401"/>
      <c r="D267" s="401"/>
      <c r="E267" s="401"/>
      <c r="F267" s="401"/>
      <c r="G267" s="401"/>
      <c r="H267" s="401"/>
      <c r="I267" s="401"/>
      <c r="J267" s="401"/>
      <c r="K267" s="401"/>
      <c r="L267" s="402"/>
      <c r="M267" s="240"/>
    </row>
    <row r="268" spans="1:13" s="534" customFormat="1" ht="14.25">
      <c r="A268" s="48"/>
      <c r="B268" s="400" t="s">
        <v>1401</v>
      </c>
      <c r="C268" s="401"/>
      <c r="D268" s="401"/>
      <c r="E268" s="401"/>
      <c r="F268" s="401"/>
      <c r="G268" s="401"/>
      <c r="H268" s="401"/>
      <c r="I268" s="401"/>
      <c r="J268" s="401"/>
      <c r="K268" s="401"/>
      <c r="L268" s="402"/>
      <c r="M268" s="240"/>
    </row>
    <row r="269" spans="1:13" s="534" customFormat="1" ht="14.25">
      <c r="A269" s="48">
        <v>7636</v>
      </c>
      <c r="B269" s="81" t="s">
        <v>916</v>
      </c>
      <c r="C269" s="33"/>
      <c r="D269" s="167" t="s">
        <v>264</v>
      </c>
      <c r="E269" s="66" t="s">
        <v>255</v>
      </c>
      <c r="F269" s="33">
        <v>1</v>
      </c>
      <c r="G269" s="536">
        <v>200</v>
      </c>
      <c r="H269" s="319" t="s">
        <v>610</v>
      </c>
      <c r="I269" s="118"/>
      <c r="J269" s="384">
        <f>ROUNDUP(I269/G269,0)*F269</f>
        <v>0</v>
      </c>
      <c r="K269" s="383"/>
      <c r="L269" s="332">
        <f>J269*K269</f>
        <v>0</v>
      </c>
      <c r="M269" s="240"/>
    </row>
    <row r="270" spans="1:13" s="534" customFormat="1" ht="14.25">
      <c r="A270" s="48">
        <v>7637</v>
      </c>
      <c r="B270" s="81" t="s">
        <v>265</v>
      </c>
      <c r="C270" s="538" t="s">
        <v>1299</v>
      </c>
      <c r="D270" s="167" t="s">
        <v>264</v>
      </c>
      <c r="E270" s="66" t="s">
        <v>255</v>
      </c>
      <c r="F270" s="33">
        <v>1</v>
      </c>
      <c r="G270" s="536">
        <v>500</v>
      </c>
      <c r="H270" s="319" t="s">
        <v>610</v>
      </c>
      <c r="I270" s="118"/>
      <c r="J270" s="384">
        <f>ROUNDUP(I270/G270,0)*F270</f>
        <v>0</v>
      </c>
      <c r="K270" s="383"/>
      <c r="L270" s="332">
        <f>J270*K270</f>
        <v>0</v>
      </c>
      <c r="M270" s="545" t="s">
        <v>918</v>
      </c>
    </row>
    <row r="271" spans="1:13" s="534" customFormat="1" ht="14.25">
      <c r="A271" s="48">
        <v>7638</v>
      </c>
      <c r="B271" s="81" t="s">
        <v>266</v>
      </c>
      <c r="C271" s="538" t="s">
        <v>1299</v>
      </c>
      <c r="D271" s="167" t="s">
        <v>264</v>
      </c>
      <c r="E271" s="66" t="s">
        <v>255</v>
      </c>
      <c r="F271" s="33">
        <v>1</v>
      </c>
      <c r="G271" s="536">
        <v>500</v>
      </c>
      <c r="H271" s="319" t="s">
        <v>610</v>
      </c>
      <c r="I271" s="118"/>
      <c r="J271" s="384">
        <f>ROUNDUP(I271/G271,0)*F271</f>
        <v>0</v>
      </c>
      <c r="K271" s="383"/>
      <c r="L271" s="332">
        <f>J271*K271</f>
        <v>0</v>
      </c>
      <c r="M271" s="545" t="s">
        <v>918</v>
      </c>
    </row>
    <row r="272" spans="1:13" s="534" customFormat="1" ht="14.25">
      <c r="A272" s="48">
        <v>7639</v>
      </c>
      <c r="B272" s="81" t="s">
        <v>267</v>
      </c>
      <c r="C272" s="538" t="s">
        <v>1299</v>
      </c>
      <c r="D272" s="167" t="s">
        <v>264</v>
      </c>
      <c r="E272" s="66" t="s">
        <v>255</v>
      </c>
      <c r="F272" s="33">
        <v>1</v>
      </c>
      <c r="G272" s="536">
        <v>500</v>
      </c>
      <c r="H272" s="319" t="s">
        <v>610</v>
      </c>
      <c r="I272" s="118"/>
      <c r="J272" s="384">
        <f>ROUNDUP(I272/G272,0)*F272</f>
        <v>0</v>
      </c>
      <c r="K272" s="383"/>
      <c r="L272" s="332">
        <f>J272*K272</f>
        <v>0</v>
      </c>
      <c r="M272" s="545" t="s">
        <v>918</v>
      </c>
    </row>
    <row r="273" spans="1:13" s="534" customFormat="1" ht="14.25">
      <c r="A273" s="48"/>
      <c r="B273" s="400" t="s">
        <v>262</v>
      </c>
      <c r="C273" s="401"/>
      <c r="D273" s="401"/>
      <c r="E273" s="401"/>
      <c r="F273" s="401"/>
      <c r="G273" s="401"/>
      <c r="H273" s="401"/>
      <c r="I273" s="401"/>
      <c r="J273" s="401"/>
      <c r="K273" s="401"/>
      <c r="L273" s="402"/>
      <c r="M273" s="240"/>
    </row>
    <row r="274" spans="1:13" s="534" customFormat="1" ht="14.25">
      <c r="A274" s="48">
        <v>7646</v>
      </c>
      <c r="B274" s="81" t="s">
        <v>197</v>
      </c>
      <c r="C274" s="33"/>
      <c r="D274" s="167" t="s">
        <v>159</v>
      </c>
      <c r="E274" s="66" t="s">
        <v>255</v>
      </c>
      <c r="F274" s="554">
        <v>0.1</v>
      </c>
      <c r="G274" s="536" t="s">
        <v>199</v>
      </c>
      <c r="H274" s="319" t="s">
        <v>750</v>
      </c>
      <c r="I274" s="118"/>
      <c r="J274" s="503">
        <f>IF(I274&gt;5000,ROUNDUP(((I274*0.1)/500),0),IF(I274="",0,1))</f>
        <v>0</v>
      </c>
      <c r="K274" s="33"/>
      <c r="L274" s="332">
        <f>J274*K274</f>
        <v>0</v>
      </c>
      <c r="M274" s="240" t="s">
        <v>751</v>
      </c>
    </row>
    <row r="275" spans="1:13" s="534" customFormat="1" ht="14.25">
      <c r="A275" s="48"/>
      <c r="B275" s="400" t="s">
        <v>1402</v>
      </c>
      <c r="C275" s="401"/>
      <c r="D275" s="401"/>
      <c r="E275" s="401"/>
      <c r="F275" s="401"/>
      <c r="G275" s="401"/>
      <c r="H275" s="401"/>
      <c r="I275" s="401"/>
      <c r="J275" s="401"/>
      <c r="K275" s="401"/>
      <c r="L275" s="402"/>
      <c r="M275" s="240"/>
    </row>
    <row r="276" spans="1:13" s="534" customFormat="1" ht="14.25">
      <c r="A276" s="48"/>
      <c r="B276" s="400" t="s">
        <v>1403</v>
      </c>
      <c r="C276" s="401"/>
      <c r="D276" s="401"/>
      <c r="E276" s="401"/>
      <c r="F276" s="401"/>
      <c r="G276" s="401"/>
      <c r="H276" s="401"/>
      <c r="I276" s="401"/>
      <c r="J276" s="401"/>
      <c r="K276" s="401"/>
      <c r="L276" s="402"/>
      <c r="M276" s="240"/>
    </row>
    <row r="277" spans="1:13" s="534" customFormat="1" ht="14.25">
      <c r="A277" s="48">
        <v>7640</v>
      </c>
      <c r="B277" s="81" t="s">
        <v>268</v>
      </c>
      <c r="C277" s="538" t="s">
        <v>1299</v>
      </c>
      <c r="D277" s="167" t="s">
        <v>269</v>
      </c>
      <c r="E277" s="66" t="s">
        <v>270</v>
      </c>
      <c r="F277" s="557">
        <v>1</v>
      </c>
      <c r="G277" s="536" t="s">
        <v>781</v>
      </c>
      <c r="H277" s="319" t="s">
        <v>781</v>
      </c>
      <c r="I277" s="118"/>
      <c r="J277" s="384">
        <f>ROUNDUP(I277,0)*F277</f>
        <v>0</v>
      </c>
      <c r="K277" s="383"/>
      <c r="L277" s="332">
        <f>J277*K277</f>
        <v>0</v>
      </c>
      <c r="M277" s="545" t="s">
        <v>918</v>
      </c>
    </row>
    <row r="278" spans="1:13" s="534" customFormat="1" ht="14.25">
      <c r="A278" s="48">
        <v>7641</v>
      </c>
      <c r="B278" s="81" t="s">
        <v>271</v>
      </c>
      <c r="C278" s="538" t="s">
        <v>1299</v>
      </c>
      <c r="D278" s="167" t="s">
        <v>269</v>
      </c>
      <c r="E278" s="66" t="s">
        <v>270</v>
      </c>
      <c r="F278" s="557">
        <v>1</v>
      </c>
      <c r="G278" s="536" t="s">
        <v>781</v>
      </c>
      <c r="H278" s="319" t="s">
        <v>781</v>
      </c>
      <c r="I278" s="118"/>
      <c r="J278" s="384">
        <f>ROUNDUP(I278,0)*F278</f>
        <v>0</v>
      </c>
      <c r="K278" s="383"/>
      <c r="L278" s="332">
        <f>J278*K278</f>
        <v>0</v>
      </c>
      <c r="M278" s="545" t="s">
        <v>918</v>
      </c>
    </row>
    <row r="279" spans="1:13" s="534" customFormat="1" ht="14.25">
      <c r="A279" s="48">
        <v>7642</v>
      </c>
      <c r="B279" s="81" t="s">
        <v>272</v>
      </c>
      <c r="C279" s="538" t="s">
        <v>1299</v>
      </c>
      <c r="D279" s="167" t="s">
        <v>269</v>
      </c>
      <c r="E279" s="66" t="s">
        <v>270</v>
      </c>
      <c r="F279" s="557">
        <v>1</v>
      </c>
      <c r="G279" s="536" t="s">
        <v>781</v>
      </c>
      <c r="H279" s="319" t="s">
        <v>781</v>
      </c>
      <c r="I279" s="118"/>
      <c r="J279" s="384">
        <f>ROUNDUP(I279,0)*F279</f>
        <v>0</v>
      </c>
      <c r="K279" s="383"/>
      <c r="L279" s="332">
        <f>J279*K279</f>
        <v>0</v>
      </c>
      <c r="M279" s="545" t="s">
        <v>918</v>
      </c>
    </row>
    <row r="280" spans="1:13" s="534" customFormat="1" ht="14.25">
      <c r="A280" s="48">
        <v>7643</v>
      </c>
      <c r="B280" s="81" t="s">
        <v>273</v>
      </c>
      <c r="C280" s="538" t="s">
        <v>1299</v>
      </c>
      <c r="D280" s="167" t="s">
        <v>269</v>
      </c>
      <c r="E280" s="66" t="s">
        <v>270</v>
      </c>
      <c r="F280" s="557">
        <v>1</v>
      </c>
      <c r="G280" s="536" t="s">
        <v>781</v>
      </c>
      <c r="H280" s="319" t="s">
        <v>781</v>
      </c>
      <c r="I280" s="118"/>
      <c r="J280" s="384">
        <f>ROUNDUP(I280,0)*F280</f>
        <v>0</v>
      </c>
      <c r="K280" s="383"/>
      <c r="L280" s="332">
        <f>J280*K280</f>
        <v>0</v>
      </c>
      <c r="M280" s="545" t="s">
        <v>918</v>
      </c>
    </row>
    <row r="281" spans="1:13" s="534" customFormat="1" ht="14.25">
      <c r="A281" s="48"/>
      <c r="B281" s="400" t="s">
        <v>1404</v>
      </c>
      <c r="C281" s="401"/>
      <c r="D281" s="401"/>
      <c r="E281" s="401"/>
      <c r="F281" s="401"/>
      <c r="G281" s="401"/>
      <c r="H281" s="401"/>
      <c r="I281" s="401"/>
      <c r="J281" s="401"/>
      <c r="K281" s="401"/>
      <c r="L281" s="402"/>
      <c r="M281" s="240"/>
    </row>
    <row r="282" spans="1:13" s="534" customFormat="1" ht="14.25">
      <c r="A282" s="48">
        <v>7644</v>
      </c>
      <c r="B282" s="81" t="s">
        <v>274</v>
      </c>
      <c r="C282" s="538" t="s">
        <v>1299</v>
      </c>
      <c r="D282" s="167" t="s">
        <v>275</v>
      </c>
      <c r="E282" s="66" t="s">
        <v>276</v>
      </c>
      <c r="F282" s="557">
        <v>1</v>
      </c>
      <c r="G282" s="536" t="s">
        <v>781</v>
      </c>
      <c r="H282" s="319" t="s">
        <v>781</v>
      </c>
      <c r="I282" s="118"/>
      <c r="J282" s="384">
        <f>ROUNDUP(I282,0)*F282</f>
        <v>0</v>
      </c>
      <c r="K282" s="383"/>
      <c r="L282" s="332">
        <f>J282*K282</f>
        <v>0</v>
      </c>
      <c r="M282" s="545" t="s">
        <v>918</v>
      </c>
    </row>
    <row r="283" spans="1:13" s="534" customFormat="1" ht="14.25">
      <c r="A283" s="48">
        <v>7645</v>
      </c>
      <c r="B283" s="81" t="s">
        <v>277</v>
      </c>
      <c r="C283" s="538" t="s">
        <v>1299</v>
      </c>
      <c r="D283" s="167" t="s">
        <v>275</v>
      </c>
      <c r="E283" s="66" t="s">
        <v>276</v>
      </c>
      <c r="F283" s="557">
        <v>1</v>
      </c>
      <c r="G283" s="536" t="s">
        <v>781</v>
      </c>
      <c r="H283" s="319" t="s">
        <v>781</v>
      </c>
      <c r="I283" s="118"/>
      <c r="J283" s="384">
        <f>ROUNDUP(I283,0)*F283</f>
        <v>0</v>
      </c>
      <c r="K283" s="383"/>
      <c r="L283" s="332">
        <f>J283*K283</f>
        <v>0</v>
      </c>
      <c r="M283" s="545" t="s">
        <v>918</v>
      </c>
    </row>
    <row r="284" spans="1:13" s="534" customFormat="1" ht="14.25">
      <c r="A284" s="48"/>
      <c r="B284" s="400" t="s">
        <v>1405</v>
      </c>
      <c r="C284" s="401"/>
      <c r="D284" s="401"/>
      <c r="E284" s="401"/>
      <c r="F284" s="401"/>
      <c r="G284" s="401"/>
      <c r="H284" s="401"/>
      <c r="I284" s="401"/>
      <c r="J284" s="401"/>
      <c r="K284" s="401"/>
      <c r="L284" s="402"/>
      <c r="M284" s="240"/>
    </row>
    <row r="285" spans="1:13" s="534" customFormat="1" ht="14.25">
      <c r="A285" s="48"/>
      <c r="B285" s="400" t="s">
        <v>1406</v>
      </c>
      <c r="C285" s="401"/>
      <c r="D285" s="401"/>
      <c r="E285" s="401"/>
      <c r="F285" s="401"/>
      <c r="G285" s="401"/>
      <c r="H285" s="401"/>
      <c r="I285" s="401"/>
      <c r="J285" s="401"/>
      <c r="K285" s="401"/>
      <c r="L285" s="402"/>
      <c r="M285" s="240"/>
    </row>
    <row r="286" spans="1:13" s="534" customFormat="1" ht="14.25">
      <c r="A286" s="48"/>
      <c r="B286" s="537" t="s">
        <v>954</v>
      </c>
      <c r="C286" s="33"/>
      <c r="D286" s="167"/>
      <c r="E286" s="66"/>
      <c r="F286" s="557">
        <v>1</v>
      </c>
      <c r="G286" s="536" t="s">
        <v>781</v>
      </c>
      <c r="H286" s="319" t="s">
        <v>781</v>
      </c>
      <c r="I286" s="118"/>
      <c r="J286" s="384">
        <f>ROUNDUP(I286,0)*F286</f>
        <v>0</v>
      </c>
      <c r="K286" s="383"/>
      <c r="L286" s="332">
        <f>J286*K286</f>
        <v>0</v>
      </c>
      <c r="M286" s="240"/>
    </row>
    <row r="287" spans="1:13" s="534" customFormat="1" ht="14.25">
      <c r="A287" s="157">
        <v>6012</v>
      </c>
      <c r="B287" s="228" t="s">
        <v>955</v>
      </c>
      <c r="C287" s="10"/>
      <c r="D287" s="167" t="s">
        <v>278</v>
      </c>
      <c r="E287" s="66" t="s">
        <v>279</v>
      </c>
      <c r="F287" s="557">
        <v>1</v>
      </c>
      <c r="G287" s="536" t="s">
        <v>781</v>
      </c>
      <c r="H287" s="319" t="s">
        <v>781</v>
      </c>
      <c r="I287" s="118"/>
      <c r="J287" s="384">
        <f>ROUNDUP(I287,0)*F287</f>
        <v>0</v>
      </c>
      <c r="K287" s="383"/>
      <c r="L287" s="332">
        <f>J287*K287</f>
        <v>0</v>
      </c>
      <c r="M287" s="240"/>
    </row>
    <row r="288" spans="1:13" s="534" customFormat="1" ht="14.25">
      <c r="A288" s="157">
        <v>6004</v>
      </c>
      <c r="B288" s="229" t="s">
        <v>957</v>
      </c>
      <c r="C288" s="10"/>
      <c r="D288" s="167" t="s">
        <v>280</v>
      </c>
      <c r="E288" s="66" t="s">
        <v>279</v>
      </c>
      <c r="F288" s="557">
        <v>1</v>
      </c>
      <c r="G288" s="536" t="s">
        <v>781</v>
      </c>
      <c r="H288" s="319" t="s">
        <v>781</v>
      </c>
      <c r="I288" s="118"/>
      <c r="J288" s="384">
        <f>ROUNDUP(I288,0)*F288</f>
        <v>0</v>
      </c>
      <c r="K288" s="383"/>
      <c r="L288" s="332">
        <f>J288*K288</f>
        <v>0</v>
      </c>
      <c r="M288" s="240"/>
    </row>
    <row r="289" spans="1:13" s="534" customFormat="1" thickBot="1">
      <c r="A289" s="230">
        <v>6007</v>
      </c>
      <c r="B289" s="231" t="s">
        <v>960</v>
      </c>
      <c r="C289" s="31"/>
      <c r="D289" s="559" t="s">
        <v>281</v>
      </c>
      <c r="E289" s="124" t="s">
        <v>279</v>
      </c>
      <c r="F289" s="557">
        <v>1</v>
      </c>
      <c r="G289" s="560" t="s">
        <v>781</v>
      </c>
      <c r="H289" s="561" t="s">
        <v>781</v>
      </c>
      <c r="I289" s="122"/>
      <c r="J289" s="415">
        <f>ROUNDUP(I289,0)*F289</f>
        <v>0</v>
      </c>
      <c r="K289" s="493"/>
      <c r="L289" s="494">
        <f>J289*K289</f>
        <v>0</v>
      </c>
      <c r="M289" s="562"/>
    </row>
    <row r="290" spans="1:13" ht="16.5" thickTop="1" thickBot="1">
      <c r="C290" s="436"/>
      <c r="D290" s="437"/>
      <c r="E290" s="437"/>
      <c r="F290" s="437"/>
      <c r="G290" s="432"/>
      <c r="H290" s="432"/>
      <c r="J290" s="432"/>
      <c r="K290" s="432"/>
      <c r="L290" s="432"/>
    </row>
    <row r="291" spans="1:13" ht="15.75" thickBot="1">
      <c r="C291" s="438"/>
      <c r="D291" s="432"/>
      <c r="E291" s="432"/>
      <c r="F291" s="432"/>
      <c r="G291" s="432"/>
      <c r="H291" s="432"/>
      <c r="J291" s="597" t="s">
        <v>30</v>
      </c>
      <c r="K291" s="598"/>
      <c r="L291" s="423">
        <f>SUM(L4:L289)</f>
        <v>0</v>
      </c>
    </row>
    <row r="292" spans="1:13">
      <c r="A292" s="234"/>
      <c r="C292" s="438"/>
      <c r="D292" s="432"/>
      <c r="E292" s="432"/>
      <c r="F292" s="432"/>
      <c r="G292" s="432"/>
      <c r="H292" s="432"/>
      <c r="J292" s="432"/>
      <c r="K292" s="432"/>
      <c r="L292" s="432"/>
    </row>
    <row r="293" spans="1:13">
      <c r="A293" s="234"/>
      <c r="C293" s="438"/>
      <c r="D293" s="432"/>
      <c r="E293" s="432"/>
      <c r="F293" s="432"/>
      <c r="G293" s="432"/>
      <c r="H293" s="432"/>
      <c r="J293" s="432"/>
      <c r="K293" s="432"/>
      <c r="L293" s="432"/>
    </row>
    <row r="294" spans="1:13">
      <c r="C294" s="438"/>
      <c r="D294" s="432"/>
      <c r="E294" s="432"/>
      <c r="F294" s="432"/>
      <c r="G294" s="432"/>
      <c r="H294" s="432"/>
      <c r="J294" s="432"/>
      <c r="K294" s="432"/>
      <c r="L294" s="432"/>
    </row>
    <row r="295" spans="1:13">
      <c r="C295" s="438"/>
      <c r="D295" s="432"/>
      <c r="E295" s="432"/>
      <c r="F295" s="432"/>
      <c r="G295" s="432"/>
      <c r="H295" s="432"/>
      <c r="J295" s="432"/>
      <c r="K295" s="432"/>
      <c r="L295" s="432"/>
    </row>
    <row r="296" spans="1:13">
      <c r="C296" s="438"/>
      <c r="D296" s="432"/>
      <c r="E296" s="432"/>
      <c r="F296" s="432"/>
      <c r="G296" s="432"/>
      <c r="H296" s="432"/>
      <c r="J296" s="432"/>
      <c r="K296" s="432"/>
      <c r="L296" s="432"/>
    </row>
    <row r="297" spans="1:13">
      <c r="C297" s="438"/>
      <c r="D297" s="432"/>
      <c r="E297" s="432"/>
      <c r="F297" s="432"/>
      <c r="G297" s="432"/>
      <c r="H297" s="432"/>
      <c r="J297" s="432"/>
      <c r="K297" s="432"/>
      <c r="L297" s="432"/>
    </row>
    <row r="298" spans="1:13">
      <c r="C298" s="438"/>
      <c r="D298" s="432"/>
      <c r="E298" s="432"/>
      <c r="F298" s="432"/>
      <c r="G298" s="432"/>
      <c r="H298" s="432"/>
      <c r="J298" s="432"/>
      <c r="K298" s="432"/>
      <c r="L298" s="432"/>
    </row>
    <row r="299" spans="1:13">
      <c r="C299" s="438"/>
      <c r="D299" s="432"/>
      <c r="E299" s="432"/>
      <c r="F299" s="432"/>
      <c r="G299" s="432"/>
      <c r="H299" s="432"/>
      <c r="J299" s="432"/>
      <c r="K299" s="432"/>
      <c r="L299" s="432"/>
    </row>
    <row r="300" spans="1:13">
      <c r="C300" s="438"/>
      <c r="D300" s="432"/>
      <c r="E300" s="432"/>
      <c r="F300" s="432"/>
      <c r="G300" s="432"/>
      <c r="H300" s="432"/>
      <c r="J300" s="432"/>
      <c r="K300" s="432"/>
      <c r="L300" s="432"/>
    </row>
    <row r="301" spans="1:13">
      <c r="C301" s="438"/>
      <c r="D301" s="432"/>
      <c r="E301" s="432"/>
      <c r="F301" s="432"/>
      <c r="G301" s="432"/>
      <c r="H301" s="432"/>
      <c r="J301" s="432"/>
      <c r="K301" s="432"/>
      <c r="L301" s="432"/>
    </row>
    <row r="302" spans="1:13">
      <c r="C302" s="438"/>
      <c r="D302" s="432"/>
      <c r="E302" s="432"/>
      <c r="F302" s="432"/>
      <c r="G302" s="432"/>
      <c r="H302" s="432"/>
      <c r="J302" s="432"/>
      <c r="K302" s="432"/>
      <c r="L302" s="432"/>
    </row>
    <row r="303" spans="1:13">
      <c r="C303" s="438"/>
      <c r="D303" s="432"/>
      <c r="E303" s="432"/>
      <c r="F303" s="432"/>
      <c r="G303" s="432"/>
      <c r="H303" s="432"/>
      <c r="J303" s="432"/>
      <c r="K303" s="432"/>
      <c r="L303" s="432"/>
    </row>
    <row r="304" spans="1:13">
      <c r="C304" s="438"/>
      <c r="D304" s="432"/>
      <c r="E304" s="432"/>
      <c r="F304" s="432"/>
      <c r="G304" s="432"/>
      <c r="H304" s="432"/>
      <c r="J304" s="432"/>
      <c r="K304" s="432"/>
      <c r="L304" s="432"/>
    </row>
    <row r="305" spans="3:12">
      <c r="C305" s="438"/>
      <c r="D305" s="432"/>
      <c r="E305" s="432"/>
      <c r="F305" s="432"/>
      <c r="G305" s="432"/>
      <c r="H305" s="432"/>
      <c r="J305" s="432"/>
      <c r="K305" s="432"/>
      <c r="L305" s="432"/>
    </row>
    <row r="306" spans="3:12">
      <c r="C306" s="438"/>
      <c r="D306" s="432"/>
      <c r="E306" s="432"/>
      <c r="F306" s="432"/>
      <c r="G306" s="432"/>
      <c r="H306" s="432"/>
      <c r="J306" s="432"/>
      <c r="K306" s="432"/>
      <c r="L306" s="432"/>
    </row>
    <row r="307" spans="3:12">
      <c r="C307" s="438"/>
      <c r="D307" s="432"/>
      <c r="E307" s="432"/>
      <c r="F307" s="432"/>
      <c r="G307" s="432"/>
      <c r="H307" s="432"/>
      <c r="J307" s="432"/>
      <c r="K307" s="432"/>
      <c r="L307" s="432"/>
    </row>
    <row r="308" spans="3:12">
      <c r="C308" s="438"/>
      <c r="D308" s="432"/>
      <c r="E308" s="432"/>
      <c r="F308" s="432"/>
      <c r="G308" s="432"/>
      <c r="H308" s="432"/>
      <c r="J308" s="432"/>
      <c r="K308" s="432"/>
      <c r="L308" s="432"/>
    </row>
    <row r="309" spans="3:12">
      <c r="C309" s="438"/>
      <c r="D309" s="432"/>
      <c r="E309" s="432"/>
      <c r="F309" s="432"/>
      <c r="G309" s="432"/>
      <c r="H309" s="432"/>
      <c r="J309" s="432"/>
      <c r="K309" s="432"/>
      <c r="L309" s="432"/>
    </row>
    <row r="310" spans="3:12">
      <c r="C310" s="438"/>
      <c r="D310" s="432"/>
      <c r="E310" s="432"/>
      <c r="F310" s="432"/>
      <c r="G310" s="432"/>
      <c r="H310" s="432"/>
      <c r="J310" s="432"/>
      <c r="K310" s="432"/>
      <c r="L310" s="432"/>
    </row>
    <row r="311" spans="3:12">
      <c r="C311" s="438"/>
      <c r="D311" s="432"/>
      <c r="E311" s="432"/>
      <c r="F311" s="432"/>
      <c r="G311" s="432"/>
      <c r="H311" s="432"/>
      <c r="J311" s="432"/>
      <c r="K311" s="432"/>
      <c r="L311" s="432"/>
    </row>
    <row r="312" spans="3:12">
      <c r="C312" s="438"/>
      <c r="D312" s="432"/>
      <c r="E312" s="432"/>
      <c r="F312" s="432"/>
      <c r="G312" s="432"/>
      <c r="H312" s="432"/>
      <c r="J312" s="432"/>
      <c r="K312" s="432"/>
      <c r="L312" s="432"/>
    </row>
    <row r="313" spans="3:12">
      <c r="C313" s="438"/>
      <c r="D313" s="432"/>
      <c r="E313" s="432"/>
      <c r="F313" s="432"/>
      <c r="G313" s="432"/>
      <c r="H313" s="432"/>
      <c r="J313" s="432"/>
      <c r="K313" s="432"/>
      <c r="L313" s="432"/>
    </row>
    <row r="314" spans="3:12">
      <c r="C314" s="438"/>
      <c r="D314" s="432"/>
      <c r="E314" s="432"/>
      <c r="F314" s="432"/>
      <c r="G314" s="432"/>
      <c r="H314" s="432"/>
      <c r="J314" s="432"/>
      <c r="K314" s="432"/>
      <c r="L314" s="432"/>
    </row>
    <row r="315" spans="3:12">
      <c r="C315" s="438"/>
      <c r="D315" s="432"/>
      <c r="E315" s="432"/>
      <c r="F315" s="432"/>
      <c r="G315" s="432"/>
      <c r="H315" s="432"/>
      <c r="J315" s="432"/>
      <c r="K315" s="432"/>
      <c r="L315" s="432"/>
    </row>
    <row r="316" spans="3:12">
      <c r="C316" s="438"/>
      <c r="D316" s="432"/>
      <c r="E316" s="432"/>
      <c r="F316" s="432"/>
      <c r="G316" s="432"/>
      <c r="H316" s="432"/>
      <c r="J316" s="432"/>
      <c r="K316" s="432"/>
      <c r="L316" s="432"/>
    </row>
    <row r="317" spans="3:12">
      <c r="C317" s="438"/>
      <c r="D317" s="432"/>
      <c r="E317" s="432"/>
      <c r="F317" s="432"/>
      <c r="G317" s="432"/>
      <c r="H317" s="432"/>
      <c r="J317" s="432"/>
      <c r="K317" s="432"/>
      <c r="L317" s="432"/>
    </row>
    <row r="318" spans="3:12">
      <c r="C318" s="438"/>
      <c r="D318" s="432"/>
      <c r="E318" s="432"/>
      <c r="F318" s="432"/>
      <c r="G318" s="432"/>
      <c r="H318" s="432"/>
      <c r="J318" s="432"/>
      <c r="K318" s="432"/>
      <c r="L318" s="432"/>
    </row>
    <row r="319" spans="3:12">
      <c r="C319" s="438"/>
      <c r="D319" s="432"/>
      <c r="E319" s="432"/>
      <c r="F319" s="432"/>
      <c r="G319" s="432"/>
      <c r="H319" s="432"/>
      <c r="J319" s="432"/>
      <c r="K319" s="432"/>
      <c r="L319" s="432"/>
    </row>
    <row r="320" spans="3:12">
      <c r="C320" s="438"/>
      <c r="D320" s="432"/>
      <c r="E320" s="432"/>
      <c r="F320" s="432"/>
      <c r="G320" s="432"/>
      <c r="H320" s="432"/>
      <c r="J320" s="432"/>
      <c r="K320" s="432"/>
      <c r="L320" s="432"/>
    </row>
    <row r="321" spans="3:12">
      <c r="C321" s="438"/>
      <c r="D321" s="432"/>
      <c r="E321" s="432"/>
      <c r="F321" s="432"/>
      <c r="G321" s="432"/>
      <c r="H321" s="432"/>
      <c r="J321" s="432"/>
      <c r="K321" s="432"/>
      <c r="L321" s="432"/>
    </row>
    <row r="322" spans="3:12">
      <c r="C322" s="438"/>
      <c r="D322" s="432"/>
      <c r="E322" s="432"/>
      <c r="F322" s="432"/>
      <c r="G322" s="432"/>
      <c r="H322" s="432"/>
      <c r="J322" s="432"/>
      <c r="K322" s="432"/>
      <c r="L322" s="432"/>
    </row>
    <row r="323" spans="3:12">
      <c r="C323" s="438"/>
      <c r="D323" s="432"/>
      <c r="E323" s="432"/>
      <c r="F323" s="432"/>
      <c r="G323" s="432"/>
      <c r="H323" s="432"/>
      <c r="J323" s="432"/>
      <c r="K323" s="432"/>
      <c r="L323" s="432"/>
    </row>
    <row r="324" spans="3:12">
      <c r="C324" s="438"/>
      <c r="D324" s="432"/>
      <c r="E324" s="432"/>
      <c r="F324" s="432"/>
      <c r="G324" s="432"/>
      <c r="H324" s="432"/>
      <c r="J324" s="432"/>
      <c r="K324" s="432"/>
      <c r="L324" s="432"/>
    </row>
    <row r="325" spans="3:12">
      <c r="C325" s="438"/>
      <c r="D325" s="432"/>
      <c r="E325" s="432"/>
      <c r="F325" s="432"/>
      <c r="G325" s="432"/>
      <c r="H325" s="432"/>
      <c r="J325" s="432"/>
      <c r="K325" s="432"/>
      <c r="L325" s="432"/>
    </row>
    <row r="326" spans="3:12">
      <c r="C326" s="438"/>
      <c r="D326" s="432"/>
      <c r="E326" s="432"/>
      <c r="F326" s="432"/>
      <c r="G326" s="432"/>
      <c r="H326" s="432"/>
      <c r="J326" s="432"/>
      <c r="K326" s="432"/>
      <c r="L326" s="432"/>
    </row>
    <row r="327" spans="3:12">
      <c r="C327" s="438"/>
      <c r="D327" s="432"/>
      <c r="E327" s="432"/>
      <c r="F327" s="432"/>
      <c r="G327" s="432"/>
      <c r="H327" s="432"/>
      <c r="J327" s="432"/>
      <c r="K327" s="432"/>
      <c r="L327" s="432"/>
    </row>
    <row r="328" spans="3:12">
      <c r="C328" s="438"/>
      <c r="D328" s="432"/>
      <c r="E328" s="432"/>
      <c r="F328" s="432"/>
      <c r="G328" s="432"/>
      <c r="H328" s="432"/>
      <c r="J328" s="432"/>
      <c r="K328" s="432"/>
      <c r="L328" s="432"/>
    </row>
    <row r="329" spans="3:12">
      <c r="C329" s="438"/>
      <c r="D329" s="432"/>
      <c r="E329" s="432"/>
      <c r="F329" s="432"/>
      <c r="G329" s="432"/>
      <c r="H329" s="432"/>
      <c r="J329" s="432"/>
      <c r="K329" s="432"/>
      <c r="L329" s="432"/>
    </row>
    <row r="330" spans="3:12">
      <c r="C330" s="438"/>
      <c r="D330" s="432"/>
      <c r="E330" s="432"/>
      <c r="F330" s="432"/>
      <c r="G330" s="432"/>
      <c r="H330" s="432"/>
      <c r="J330" s="432"/>
      <c r="K330" s="432"/>
      <c r="L330" s="432"/>
    </row>
    <row r="331" spans="3:12">
      <c r="C331" s="438"/>
      <c r="D331" s="432"/>
      <c r="E331" s="432"/>
      <c r="F331" s="432"/>
      <c r="G331" s="432"/>
      <c r="H331" s="432"/>
      <c r="J331" s="432"/>
      <c r="K331" s="432"/>
      <c r="L331" s="432"/>
    </row>
    <row r="332" spans="3:12">
      <c r="C332" s="438"/>
      <c r="D332" s="432"/>
      <c r="E332" s="432"/>
      <c r="F332" s="432"/>
      <c r="G332" s="432"/>
      <c r="H332" s="432"/>
      <c r="J332" s="432"/>
      <c r="K332" s="432"/>
      <c r="L332" s="432"/>
    </row>
    <row r="333" spans="3:12">
      <c r="C333" s="438"/>
      <c r="D333" s="432"/>
      <c r="E333" s="432"/>
      <c r="F333" s="432"/>
      <c r="G333" s="432"/>
      <c r="H333" s="432"/>
      <c r="J333" s="432"/>
      <c r="K333" s="432"/>
      <c r="L333" s="432"/>
    </row>
    <row r="334" spans="3:12">
      <c r="C334" s="438"/>
      <c r="D334" s="432"/>
      <c r="E334" s="432"/>
      <c r="F334" s="432"/>
      <c r="G334" s="432"/>
      <c r="H334" s="432"/>
      <c r="J334" s="432"/>
      <c r="K334" s="432"/>
      <c r="L334" s="432"/>
    </row>
    <row r="335" spans="3:12">
      <c r="C335" s="438"/>
      <c r="D335" s="432"/>
      <c r="E335" s="432"/>
      <c r="F335" s="432"/>
      <c r="G335" s="432"/>
      <c r="H335" s="432"/>
      <c r="J335" s="432"/>
      <c r="K335" s="432"/>
      <c r="L335" s="432"/>
    </row>
    <row r="336" spans="3:12">
      <c r="C336" s="438"/>
      <c r="D336" s="432"/>
      <c r="E336" s="432"/>
      <c r="F336" s="432"/>
      <c r="G336" s="432"/>
      <c r="H336" s="432"/>
      <c r="J336" s="432"/>
      <c r="K336" s="432"/>
      <c r="L336" s="432"/>
    </row>
    <row r="337" spans="3:12">
      <c r="C337" s="438"/>
      <c r="D337" s="432"/>
      <c r="E337" s="432"/>
      <c r="F337" s="432"/>
      <c r="G337" s="432"/>
      <c r="H337" s="432"/>
      <c r="J337" s="432"/>
      <c r="K337" s="432"/>
      <c r="L337" s="432"/>
    </row>
    <row r="338" spans="3:12">
      <c r="C338" s="438"/>
      <c r="D338" s="432"/>
      <c r="E338" s="432"/>
      <c r="F338" s="432"/>
      <c r="G338" s="432"/>
      <c r="H338" s="432"/>
      <c r="J338" s="432"/>
      <c r="K338" s="432"/>
      <c r="L338" s="432"/>
    </row>
    <row r="339" spans="3:12">
      <c r="C339" s="438"/>
      <c r="D339" s="432"/>
      <c r="E339" s="432"/>
      <c r="F339" s="432"/>
      <c r="G339" s="432"/>
      <c r="H339" s="432"/>
      <c r="J339" s="432"/>
      <c r="K339" s="432"/>
      <c r="L339" s="432"/>
    </row>
    <row r="340" spans="3:12">
      <c r="C340" s="438"/>
      <c r="D340" s="432"/>
      <c r="E340" s="432"/>
      <c r="F340" s="432"/>
      <c r="G340" s="432"/>
      <c r="H340" s="432"/>
      <c r="J340" s="432"/>
      <c r="K340" s="432"/>
      <c r="L340" s="432"/>
    </row>
    <row r="341" spans="3:12">
      <c r="C341" s="438"/>
      <c r="D341" s="432"/>
      <c r="E341" s="432"/>
      <c r="F341" s="432"/>
      <c r="G341" s="432"/>
      <c r="H341" s="432"/>
      <c r="J341" s="432"/>
      <c r="K341" s="432"/>
      <c r="L341" s="432"/>
    </row>
    <row r="342" spans="3:12">
      <c r="C342" s="438"/>
      <c r="D342" s="432"/>
      <c r="E342" s="432"/>
      <c r="F342" s="432"/>
      <c r="G342" s="432"/>
      <c r="H342" s="432"/>
      <c r="J342" s="432"/>
      <c r="K342" s="432"/>
      <c r="L342" s="432"/>
    </row>
    <row r="343" spans="3:12">
      <c r="C343" s="438"/>
      <c r="D343" s="432"/>
      <c r="E343" s="432"/>
      <c r="F343" s="432"/>
      <c r="G343" s="432"/>
      <c r="H343" s="432"/>
      <c r="J343" s="432"/>
      <c r="K343" s="432"/>
      <c r="L343" s="432"/>
    </row>
    <row r="344" spans="3:12">
      <c r="C344" s="438"/>
      <c r="D344" s="432"/>
      <c r="E344" s="432"/>
      <c r="F344" s="432"/>
      <c r="G344" s="432"/>
      <c r="H344" s="432"/>
      <c r="J344" s="432"/>
      <c r="K344" s="432"/>
      <c r="L344" s="432"/>
    </row>
    <row r="345" spans="3:12">
      <c r="C345" s="438"/>
      <c r="D345" s="432"/>
      <c r="E345" s="432"/>
      <c r="F345" s="432"/>
      <c r="G345" s="432"/>
      <c r="H345" s="432"/>
      <c r="J345" s="432"/>
      <c r="K345" s="432"/>
      <c r="L345" s="432"/>
    </row>
    <row r="346" spans="3:12">
      <c r="C346" s="438"/>
      <c r="D346" s="432"/>
      <c r="E346" s="432"/>
      <c r="F346" s="432"/>
      <c r="G346" s="432"/>
      <c r="H346" s="432"/>
      <c r="J346" s="432"/>
      <c r="K346" s="432"/>
      <c r="L346" s="432"/>
    </row>
    <row r="347" spans="3:12">
      <c r="C347" s="438"/>
      <c r="D347" s="432"/>
      <c r="E347" s="432"/>
      <c r="F347" s="432"/>
      <c r="G347" s="432"/>
      <c r="H347" s="432"/>
      <c r="J347" s="432"/>
      <c r="K347" s="432"/>
      <c r="L347" s="432"/>
    </row>
    <row r="348" spans="3:12">
      <c r="C348" s="438"/>
      <c r="D348" s="432"/>
      <c r="E348" s="432"/>
      <c r="F348" s="432"/>
      <c r="G348" s="432"/>
      <c r="H348" s="432"/>
      <c r="J348" s="432"/>
      <c r="K348" s="432"/>
      <c r="L348" s="432"/>
    </row>
    <row r="349" spans="3:12">
      <c r="C349" s="438"/>
      <c r="D349" s="432"/>
      <c r="E349" s="432"/>
      <c r="F349" s="432"/>
      <c r="G349" s="432"/>
      <c r="H349" s="432"/>
      <c r="J349" s="432"/>
      <c r="K349" s="432"/>
      <c r="L349" s="432"/>
    </row>
    <row r="350" spans="3:12">
      <c r="C350" s="438"/>
      <c r="D350" s="432"/>
      <c r="E350" s="432"/>
      <c r="F350" s="432"/>
      <c r="G350" s="432"/>
      <c r="H350" s="432"/>
      <c r="J350" s="432"/>
      <c r="K350" s="432"/>
      <c r="L350" s="432"/>
    </row>
    <row r="351" spans="3:12">
      <c r="C351" s="438"/>
      <c r="D351" s="432"/>
      <c r="E351" s="432"/>
      <c r="F351" s="432"/>
      <c r="G351" s="432"/>
      <c r="H351" s="432"/>
      <c r="J351" s="432"/>
      <c r="K351" s="432"/>
      <c r="L351" s="432"/>
    </row>
    <row r="352" spans="3:12">
      <c r="C352" s="438"/>
      <c r="D352" s="432"/>
      <c r="E352" s="432"/>
      <c r="F352" s="432"/>
      <c r="G352" s="432"/>
      <c r="H352" s="432"/>
      <c r="J352" s="432"/>
      <c r="K352" s="432"/>
      <c r="L352" s="432"/>
    </row>
    <row r="353" spans="3:12">
      <c r="C353" s="438"/>
      <c r="D353" s="432"/>
      <c r="E353" s="432"/>
      <c r="F353" s="432"/>
      <c r="G353" s="432"/>
      <c r="H353" s="432"/>
      <c r="J353" s="432"/>
      <c r="K353" s="432"/>
      <c r="L353" s="432"/>
    </row>
    <row r="354" spans="3:12">
      <c r="C354" s="438"/>
      <c r="D354" s="432"/>
      <c r="E354" s="432"/>
      <c r="F354" s="432"/>
      <c r="G354" s="432"/>
      <c r="H354" s="432"/>
      <c r="J354" s="432"/>
      <c r="K354" s="432"/>
      <c r="L354" s="432"/>
    </row>
    <row r="355" spans="3:12">
      <c r="C355" s="438"/>
      <c r="D355" s="432"/>
      <c r="E355" s="432"/>
      <c r="F355" s="432"/>
      <c r="G355" s="432"/>
      <c r="H355" s="432"/>
      <c r="J355" s="432"/>
      <c r="K355" s="432"/>
      <c r="L355" s="432"/>
    </row>
    <row r="356" spans="3:12">
      <c r="C356" s="438"/>
      <c r="D356" s="432"/>
      <c r="E356" s="432"/>
      <c r="F356" s="432"/>
      <c r="G356" s="432"/>
      <c r="H356" s="432"/>
      <c r="J356" s="432"/>
      <c r="K356" s="432"/>
      <c r="L356" s="432"/>
    </row>
    <row r="357" spans="3:12">
      <c r="C357" s="438"/>
      <c r="D357" s="432"/>
      <c r="E357" s="432"/>
      <c r="F357" s="432"/>
      <c r="G357" s="432"/>
      <c r="H357" s="432"/>
      <c r="J357" s="432"/>
      <c r="K357" s="432"/>
      <c r="L357" s="432"/>
    </row>
    <row r="358" spans="3:12">
      <c r="C358" s="438"/>
      <c r="D358" s="432"/>
      <c r="E358" s="432"/>
      <c r="F358" s="432"/>
      <c r="G358" s="432"/>
      <c r="H358" s="432"/>
      <c r="J358" s="432"/>
      <c r="K358" s="432"/>
      <c r="L358" s="432"/>
    </row>
    <row r="359" spans="3:12">
      <c r="C359" s="438"/>
      <c r="D359" s="432"/>
      <c r="E359" s="432"/>
      <c r="F359" s="432"/>
      <c r="G359" s="432"/>
      <c r="H359" s="432"/>
      <c r="J359" s="432"/>
      <c r="K359" s="432"/>
      <c r="L359" s="432"/>
    </row>
    <row r="360" spans="3:12">
      <c r="C360" s="438"/>
      <c r="D360" s="432"/>
      <c r="E360" s="432"/>
      <c r="F360" s="432"/>
      <c r="G360" s="432"/>
      <c r="H360" s="432"/>
      <c r="J360" s="432"/>
      <c r="K360" s="432"/>
      <c r="L360" s="432"/>
    </row>
    <row r="361" spans="3:12">
      <c r="C361" s="438"/>
      <c r="D361" s="432"/>
      <c r="E361" s="432"/>
      <c r="F361" s="432"/>
      <c r="G361" s="432"/>
      <c r="H361" s="432"/>
      <c r="J361" s="432"/>
      <c r="K361" s="432"/>
      <c r="L361" s="432"/>
    </row>
    <row r="362" spans="3:12">
      <c r="C362" s="438"/>
      <c r="D362" s="432"/>
      <c r="E362" s="432"/>
      <c r="F362" s="432"/>
      <c r="G362" s="432"/>
      <c r="H362" s="432"/>
      <c r="J362" s="432"/>
      <c r="K362" s="432"/>
      <c r="L362" s="432"/>
    </row>
    <row r="363" spans="3:12">
      <c r="C363" s="438"/>
      <c r="D363" s="432"/>
      <c r="E363" s="432"/>
      <c r="F363" s="432"/>
      <c r="G363" s="432"/>
      <c r="H363" s="432"/>
      <c r="J363" s="432"/>
      <c r="K363" s="432"/>
      <c r="L363" s="432"/>
    </row>
    <row r="364" spans="3:12">
      <c r="C364" s="438"/>
      <c r="D364" s="432"/>
      <c r="E364" s="432"/>
      <c r="F364" s="432"/>
      <c r="G364" s="432"/>
      <c r="H364" s="432"/>
      <c r="J364" s="432"/>
      <c r="K364" s="432"/>
      <c r="L364" s="432"/>
    </row>
    <row r="365" spans="3:12">
      <c r="C365" s="438"/>
      <c r="D365" s="432"/>
      <c r="E365" s="432"/>
      <c r="F365" s="432"/>
      <c r="G365" s="432"/>
      <c r="H365" s="432"/>
      <c r="J365" s="432"/>
      <c r="K365" s="432"/>
      <c r="L365" s="432"/>
    </row>
    <row r="366" spans="3:12">
      <c r="C366" s="438"/>
      <c r="D366" s="432"/>
      <c r="E366" s="432"/>
      <c r="F366" s="432"/>
      <c r="G366" s="432"/>
      <c r="H366" s="432"/>
      <c r="J366" s="432"/>
      <c r="K366" s="432"/>
      <c r="L366" s="432"/>
    </row>
    <row r="367" spans="3:12">
      <c r="C367" s="438"/>
      <c r="D367" s="432"/>
      <c r="E367" s="432"/>
      <c r="F367" s="432"/>
      <c r="G367" s="432"/>
      <c r="H367" s="432"/>
      <c r="J367" s="432"/>
      <c r="K367" s="432"/>
      <c r="L367" s="432"/>
    </row>
    <row r="368" spans="3:12">
      <c r="C368" s="438"/>
      <c r="D368" s="432"/>
      <c r="E368" s="432"/>
      <c r="F368" s="432"/>
      <c r="G368" s="432"/>
      <c r="H368" s="432"/>
      <c r="J368" s="432"/>
      <c r="K368" s="432"/>
      <c r="L368" s="432"/>
    </row>
    <row r="369" spans="3:12">
      <c r="C369" s="438"/>
      <c r="D369" s="432"/>
      <c r="E369" s="432"/>
      <c r="F369" s="432"/>
      <c r="G369" s="432"/>
      <c r="H369" s="432"/>
      <c r="J369" s="432"/>
      <c r="K369" s="432"/>
      <c r="L369" s="432"/>
    </row>
    <row r="370" spans="3:12">
      <c r="C370" s="438"/>
      <c r="D370" s="432"/>
      <c r="E370" s="432"/>
      <c r="F370" s="432"/>
      <c r="G370" s="432"/>
      <c r="H370" s="432"/>
      <c r="J370" s="432"/>
      <c r="K370" s="432"/>
      <c r="L370" s="432"/>
    </row>
    <row r="371" spans="3:12">
      <c r="C371" s="438"/>
      <c r="D371" s="432"/>
      <c r="E371" s="432"/>
      <c r="F371" s="432"/>
      <c r="G371" s="432"/>
      <c r="H371" s="432"/>
      <c r="J371" s="432"/>
      <c r="K371" s="432"/>
      <c r="L371" s="432"/>
    </row>
    <row r="372" spans="3:12">
      <c r="C372" s="438"/>
      <c r="D372" s="432"/>
      <c r="E372" s="432"/>
      <c r="F372" s="432"/>
      <c r="G372" s="432"/>
      <c r="H372" s="432"/>
      <c r="J372" s="432"/>
      <c r="K372" s="432"/>
      <c r="L372" s="432"/>
    </row>
    <row r="373" spans="3:12">
      <c r="C373" s="438"/>
      <c r="D373" s="432"/>
      <c r="E373" s="432"/>
      <c r="F373" s="432"/>
      <c r="G373" s="432"/>
      <c r="H373" s="432"/>
      <c r="J373" s="432"/>
      <c r="K373" s="432"/>
      <c r="L373" s="432"/>
    </row>
    <row r="374" spans="3:12">
      <c r="C374" s="438"/>
      <c r="D374" s="432"/>
      <c r="E374" s="432"/>
      <c r="F374" s="432"/>
      <c r="G374" s="432"/>
      <c r="H374" s="432"/>
      <c r="J374" s="432"/>
      <c r="K374" s="432"/>
      <c r="L374" s="432"/>
    </row>
    <row r="375" spans="3:12">
      <c r="C375" s="438"/>
      <c r="D375" s="432"/>
      <c r="E375" s="432"/>
      <c r="F375" s="432"/>
      <c r="G375" s="432"/>
      <c r="H375" s="432"/>
      <c r="J375" s="432"/>
      <c r="K375" s="432"/>
      <c r="L375" s="432"/>
    </row>
    <row r="376" spans="3:12">
      <c r="C376" s="438"/>
      <c r="D376" s="432"/>
      <c r="E376" s="432"/>
      <c r="F376" s="432"/>
      <c r="G376" s="432"/>
      <c r="H376" s="432"/>
      <c r="J376" s="432"/>
      <c r="K376" s="432"/>
      <c r="L376" s="432"/>
    </row>
    <row r="377" spans="3:12">
      <c r="C377" s="438"/>
      <c r="D377" s="432"/>
      <c r="E377" s="432"/>
      <c r="F377" s="432"/>
      <c r="G377" s="432"/>
      <c r="H377" s="432"/>
      <c r="J377" s="432"/>
      <c r="K377" s="432"/>
      <c r="L377" s="432"/>
    </row>
    <row r="378" spans="3:12">
      <c r="C378" s="438"/>
      <c r="D378" s="432"/>
      <c r="E378" s="432"/>
      <c r="F378" s="432"/>
      <c r="G378" s="432"/>
      <c r="H378" s="432"/>
      <c r="J378" s="432"/>
      <c r="K378" s="432"/>
      <c r="L378" s="432"/>
    </row>
    <row r="379" spans="3:12">
      <c r="C379" s="438"/>
      <c r="D379" s="432"/>
      <c r="E379" s="432"/>
      <c r="F379" s="432"/>
      <c r="G379" s="432"/>
      <c r="H379" s="432"/>
      <c r="J379" s="432"/>
      <c r="K379" s="432"/>
      <c r="L379" s="432"/>
    </row>
    <row r="380" spans="3:12">
      <c r="C380" s="438"/>
      <c r="D380" s="432"/>
      <c r="E380" s="432"/>
      <c r="F380" s="432"/>
      <c r="G380" s="432"/>
      <c r="H380" s="432"/>
      <c r="J380" s="432"/>
      <c r="K380" s="432"/>
      <c r="L380" s="432"/>
    </row>
    <row r="381" spans="3:12">
      <c r="C381" s="438"/>
      <c r="D381" s="432"/>
      <c r="E381" s="432"/>
      <c r="F381" s="432"/>
      <c r="G381" s="432"/>
      <c r="H381" s="432"/>
      <c r="J381" s="432"/>
      <c r="K381" s="432"/>
      <c r="L381" s="432"/>
    </row>
    <row r="382" spans="3:12">
      <c r="C382" s="438"/>
      <c r="D382" s="432"/>
      <c r="E382" s="432"/>
      <c r="F382" s="432"/>
      <c r="G382" s="432"/>
      <c r="H382" s="432"/>
      <c r="J382" s="432"/>
      <c r="K382" s="432"/>
      <c r="L382" s="432"/>
    </row>
    <row r="383" spans="3:12">
      <c r="C383" s="438"/>
      <c r="D383" s="432"/>
      <c r="E383" s="432"/>
      <c r="F383" s="432"/>
      <c r="G383" s="432"/>
      <c r="H383" s="432"/>
      <c r="J383" s="432"/>
      <c r="K383" s="432"/>
      <c r="L383" s="432"/>
    </row>
    <row r="384" spans="3:12">
      <c r="C384" s="438"/>
      <c r="D384" s="432"/>
      <c r="E384" s="432"/>
      <c r="F384" s="432"/>
      <c r="G384" s="432"/>
      <c r="H384" s="432"/>
      <c r="J384" s="432"/>
      <c r="K384" s="432"/>
      <c r="L384" s="432"/>
    </row>
    <row r="385" spans="3:12">
      <c r="C385" s="438"/>
      <c r="D385" s="432"/>
      <c r="E385" s="432"/>
      <c r="F385" s="432"/>
      <c r="G385" s="432"/>
      <c r="H385" s="432"/>
      <c r="J385" s="432"/>
      <c r="K385" s="432"/>
      <c r="L385" s="432"/>
    </row>
    <row r="386" spans="3:12">
      <c r="C386" s="438"/>
      <c r="D386" s="432"/>
      <c r="E386" s="432"/>
      <c r="F386" s="432"/>
      <c r="G386" s="432"/>
      <c r="H386" s="432"/>
      <c r="J386" s="432"/>
      <c r="K386" s="432"/>
      <c r="L386" s="432"/>
    </row>
    <row r="387" spans="3:12">
      <c r="C387" s="438"/>
      <c r="D387" s="432"/>
      <c r="E387" s="432"/>
      <c r="F387" s="432"/>
      <c r="G387" s="432"/>
      <c r="H387" s="432"/>
      <c r="J387" s="432"/>
      <c r="K387" s="432"/>
      <c r="L387" s="432"/>
    </row>
    <row r="388" spans="3:12">
      <c r="C388" s="438"/>
      <c r="D388" s="432"/>
      <c r="E388" s="432"/>
      <c r="F388" s="432"/>
      <c r="G388" s="432"/>
      <c r="H388" s="432"/>
      <c r="J388" s="432"/>
      <c r="K388" s="432"/>
      <c r="L388" s="432"/>
    </row>
    <row r="389" spans="3:12">
      <c r="C389" s="438"/>
      <c r="D389" s="432"/>
      <c r="E389" s="432"/>
      <c r="F389" s="432"/>
      <c r="G389" s="432"/>
      <c r="H389" s="432"/>
      <c r="J389" s="432"/>
      <c r="K389" s="432"/>
      <c r="L389" s="432"/>
    </row>
    <row r="390" spans="3:12">
      <c r="C390" s="438"/>
      <c r="D390" s="432"/>
      <c r="E390" s="432"/>
      <c r="F390" s="432"/>
      <c r="G390" s="432"/>
      <c r="H390" s="432"/>
      <c r="J390" s="432"/>
      <c r="K390" s="432"/>
      <c r="L390" s="432"/>
    </row>
    <row r="391" spans="3:12">
      <c r="C391" s="438"/>
      <c r="D391" s="432"/>
      <c r="E391" s="432"/>
      <c r="F391" s="432"/>
      <c r="G391" s="432"/>
      <c r="H391" s="432"/>
      <c r="J391" s="432"/>
      <c r="K391" s="432"/>
      <c r="L391" s="432"/>
    </row>
    <row r="392" spans="3:12">
      <c r="C392" s="438"/>
      <c r="D392" s="432"/>
      <c r="E392" s="432"/>
      <c r="F392" s="432"/>
      <c r="G392" s="432"/>
      <c r="H392" s="432"/>
      <c r="J392" s="432"/>
      <c r="K392" s="432"/>
      <c r="L392" s="432"/>
    </row>
    <row r="393" spans="3:12">
      <c r="C393" s="438"/>
      <c r="D393" s="432"/>
      <c r="E393" s="432"/>
      <c r="F393" s="432"/>
      <c r="G393" s="432"/>
      <c r="H393" s="432"/>
      <c r="J393" s="432"/>
      <c r="K393" s="432"/>
      <c r="L393" s="432"/>
    </row>
    <row r="394" spans="3:12">
      <c r="C394" s="438"/>
      <c r="D394" s="432"/>
      <c r="E394" s="432"/>
      <c r="F394" s="432"/>
      <c r="G394" s="432"/>
      <c r="H394" s="432"/>
      <c r="J394" s="432"/>
      <c r="K394" s="432"/>
      <c r="L394" s="432"/>
    </row>
    <row r="395" spans="3:12">
      <c r="C395" s="438"/>
      <c r="D395" s="432"/>
      <c r="E395" s="432"/>
      <c r="F395" s="432"/>
      <c r="G395" s="432"/>
      <c r="H395" s="432"/>
      <c r="J395" s="432"/>
      <c r="K395" s="432"/>
      <c r="L395" s="432"/>
    </row>
    <row r="396" spans="3:12">
      <c r="C396" s="438"/>
      <c r="D396" s="432"/>
      <c r="E396" s="432"/>
      <c r="F396" s="432"/>
      <c r="G396" s="432"/>
      <c r="H396" s="432"/>
      <c r="J396" s="432"/>
      <c r="K396" s="432"/>
      <c r="L396" s="432"/>
    </row>
    <row r="397" spans="3:12">
      <c r="C397" s="438"/>
      <c r="D397" s="432"/>
      <c r="E397" s="432"/>
      <c r="F397" s="432"/>
      <c r="G397" s="432"/>
      <c r="H397" s="432"/>
      <c r="J397" s="432"/>
      <c r="K397" s="432"/>
      <c r="L397" s="432"/>
    </row>
    <row r="398" spans="3:12">
      <c r="C398" s="438"/>
      <c r="D398" s="432"/>
      <c r="E398" s="432"/>
      <c r="F398" s="432"/>
      <c r="G398" s="432"/>
      <c r="H398" s="432"/>
      <c r="J398" s="432"/>
      <c r="K398" s="432"/>
      <c r="L398" s="432"/>
    </row>
    <row r="399" spans="3:12">
      <c r="C399" s="438"/>
      <c r="D399" s="432"/>
      <c r="E399" s="432"/>
      <c r="F399" s="432"/>
      <c r="G399" s="432"/>
      <c r="H399" s="432"/>
      <c r="J399" s="432"/>
      <c r="K399" s="432"/>
      <c r="L399" s="432"/>
    </row>
    <row r="400" spans="3:12">
      <c r="C400" s="438"/>
      <c r="D400" s="432"/>
      <c r="E400" s="432"/>
      <c r="F400" s="432"/>
      <c r="G400" s="432"/>
      <c r="H400" s="432"/>
      <c r="J400" s="432"/>
      <c r="K400" s="432"/>
      <c r="L400" s="432"/>
    </row>
    <row r="401" spans="3:12">
      <c r="C401" s="438"/>
      <c r="D401" s="432"/>
      <c r="E401" s="432"/>
      <c r="F401" s="432"/>
      <c r="G401" s="432"/>
      <c r="H401" s="432"/>
      <c r="J401" s="432"/>
      <c r="K401" s="432"/>
      <c r="L401" s="432"/>
    </row>
    <row r="402" spans="3:12">
      <c r="C402" s="438"/>
      <c r="D402" s="432"/>
      <c r="E402" s="432"/>
      <c r="F402" s="432"/>
      <c r="G402" s="432"/>
      <c r="H402" s="432"/>
      <c r="J402" s="432"/>
      <c r="K402" s="432"/>
      <c r="L402" s="432"/>
    </row>
    <row r="403" spans="3:12">
      <c r="C403" s="438"/>
      <c r="D403" s="432"/>
      <c r="E403" s="432"/>
      <c r="F403" s="432"/>
      <c r="G403" s="432"/>
      <c r="H403" s="432"/>
      <c r="J403" s="432"/>
      <c r="K403" s="432"/>
      <c r="L403" s="432"/>
    </row>
    <row r="404" spans="3:12">
      <c r="C404" s="438"/>
      <c r="D404" s="432"/>
      <c r="E404" s="432"/>
      <c r="F404" s="432"/>
      <c r="G404" s="432"/>
      <c r="H404" s="432"/>
      <c r="J404" s="432"/>
      <c r="K404" s="432"/>
      <c r="L404" s="432"/>
    </row>
    <row r="405" spans="3:12">
      <c r="C405" s="438"/>
      <c r="D405" s="432"/>
      <c r="E405" s="432"/>
      <c r="F405" s="432"/>
      <c r="G405" s="432"/>
      <c r="H405" s="432"/>
      <c r="J405" s="432"/>
      <c r="K405" s="432"/>
      <c r="L405" s="432"/>
    </row>
    <row r="406" spans="3:12">
      <c r="C406" s="438"/>
      <c r="D406" s="432"/>
      <c r="E406" s="432"/>
      <c r="F406" s="432"/>
      <c r="G406" s="432"/>
      <c r="H406" s="432"/>
      <c r="J406" s="432"/>
      <c r="K406" s="432"/>
      <c r="L406" s="432"/>
    </row>
    <row r="407" spans="3:12">
      <c r="C407" s="438"/>
      <c r="D407" s="432"/>
      <c r="E407" s="432"/>
      <c r="F407" s="432"/>
      <c r="G407" s="432"/>
      <c r="H407" s="432"/>
      <c r="J407" s="432"/>
      <c r="K407" s="432"/>
      <c r="L407" s="432"/>
    </row>
    <row r="408" spans="3:12">
      <c r="C408" s="438"/>
      <c r="D408" s="432"/>
      <c r="E408" s="432"/>
      <c r="F408" s="432"/>
      <c r="G408" s="432"/>
      <c r="H408" s="432"/>
      <c r="J408" s="432"/>
      <c r="K408" s="432"/>
      <c r="L408" s="432"/>
    </row>
    <row r="409" spans="3:12">
      <c r="C409" s="438"/>
      <c r="D409" s="432"/>
      <c r="E409" s="432"/>
      <c r="F409" s="432"/>
      <c r="G409" s="432"/>
      <c r="H409" s="432"/>
      <c r="J409" s="432"/>
      <c r="K409" s="432"/>
      <c r="L409" s="432"/>
    </row>
    <row r="410" spans="3:12">
      <c r="C410" s="438"/>
      <c r="D410" s="432"/>
      <c r="E410" s="432"/>
      <c r="F410" s="432"/>
      <c r="G410" s="432"/>
      <c r="H410" s="432"/>
      <c r="J410" s="432"/>
      <c r="K410" s="432"/>
      <c r="L410" s="432"/>
    </row>
    <row r="411" spans="3:12">
      <c r="C411" s="438"/>
      <c r="D411" s="432"/>
      <c r="E411" s="432"/>
      <c r="F411" s="432"/>
      <c r="G411" s="432"/>
      <c r="H411" s="432"/>
      <c r="J411" s="432"/>
      <c r="K411" s="432"/>
      <c r="L411" s="432"/>
    </row>
    <row r="412" spans="3:12">
      <c r="C412" s="438"/>
      <c r="D412" s="432"/>
      <c r="E412" s="432"/>
      <c r="F412" s="432"/>
      <c r="G412" s="432"/>
      <c r="H412" s="432"/>
      <c r="J412" s="432"/>
      <c r="K412" s="432"/>
      <c r="L412" s="432"/>
    </row>
    <row r="413" spans="3:12">
      <c r="C413" s="438"/>
      <c r="D413" s="432"/>
      <c r="E413" s="432"/>
      <c r="F413" s="432"/>
      <c r="G413" s="432"/>
      <c r="H413" s="432"/>
      <c r="J413" s="432"/>
      <c r="K413" s="432"/>
      <c r="L413" s="432"/>
    </row>
    <row r="414" spans="3:12">
      <c r="C414" s="438"/>
      <c r="D414" s="432"/>
      <c r="E414" s="432"/>
      <c r="F414" s="432"/>
      <c r="G414" s="432"/>
      <c r="H414" s="432"/>
      <c r="J414" s="432"/>
      <c r="K414" s="432"/>
      <c r="L414" s="432"/>
    </row>
    <row r="415" spans="3:12">
      <c r="C415" s="438"/>
      <c r="D415" s="432"/>
      <c r="E415" s="432"/>
      <c r="F415" s="432"/>
      <c r="G415" s="432"/>
      <c r="H415" s="432"/>
      <c r="J415" s="432"/>
      <c r="K415" s="432"/>
      <c r="L415" s="432"/>
    </row>
    <row r="416" spans="3:12">
      <c r="C416" s="438"/>
      <c r="D416" s="432"/>
      <c r="E416" s="432"/>
      <c r="F416" s="432"/>
      <c r="G416" s="432"/>
      <c r="H416" s="432"/>
      <c r="J416" s="432"/>
      <c r="K416" s="432"/>
      <c r="L416" s="432"/>
    </row>
    <row r="417" spans="3:12">
      <c r="C417" s="438"/>
      <c r="D417" s="432"/>
      <c r="E417" s="432"/>
      <c r="F417" s="432"/>
      <c r="G417" s="432"/>
      <c r="H417" s="432"/>
      <c r="J417" s="432"/>
      <c r="K417" s="432"/>
      <c r="L417" s="432"/>
    </row>
    <row r="418" spans="3:12">
      <c r="C418" s="438"/>
      <c r="D418" s="432"/>
      <c r="E418" s="432"/>
      <c r="F418" s="432"/>
      <c r="G418" s="432"/>
      <c r="H418" s="432"/>
      <c r="J418" s="432"/>
      <c r="K418" s="432"/>
      <c r="L418" s="432"/>
    </row>
    <row r="419" spans="3:12">
      <c r="C419" s="438"/>
      <c r="D419" s="432"/>
      <c r="E419" s="432"/>
      <c r="F419" s="432"/>
      <c r="G419" s="432"/>
      <c r="H419" s="432"/>
      <c r="J419" s="432"/>
      <c r="K419" s="432"/>
      <c r="L419" s="432"/>
    </row>
    <row r="420" spans="3:12">
      <c r="C420" s="438"/>
      <c r="D420" s="432"/>
      <c r="E420" s="432"/>
      <c r="F420" s="432"/>
      <c r="G420" s="432"/>
      <c r="H420" s="432"/>
      <c r="J420" s="432"/>
      <c r="K420" s="432"/>
      <c r="L420" s="432"/>
    </row>
    <row r="421" spans="3:12">
      <c r="C421" s="438"/>
      <c r="D421" s="432"/>
      <c r="E421" s="432"/>
      <c r="F421" s="432"/>
      <c r="G421" s="432"/>
      <c r="H421" s="432"/>
      <c r="J421" s="432"/>
      <c r="K421" s="432"/>
      <c r="L421" s="432"/>
    </row>
    <row r="422" spans="3:12">
      <c r="C422" s="438"/>
      <c r="D422" s="432"/>
      <c r="E422" s="432"/>
      <c r="F422" s="432"/>
      <c r="G422" s="432"/>
      <c r="H422" s="432"/>
      <c r="J422" s="432"/>
      <c r="K422" s="432"/>
      <c r="L422" s="432"/>
    </row>
    <row r="423" spans="3:12">
      <c r="C423" s="438"/>
      <c r="D423" s="432"/>
      <c r="E423" s="432"/>
      <c r="F423" s="432"/>
      <c r="G423" s="432"/>
      <c r="H423" s="432"/>
      <c r="J423" s="432"/>
      <c r="K423" s="432"/>
      <c r="L423" s="432"/>
    </row>
    <row r="424" spans="3:12">
      <c r="C424" s="438"/>
      <c r="D424" s="432"/>
      <c r="E424" s="432"/>
      <c r="F424" s="432"/>
      <c r="G424" s="432"/>
      <c r="H424" s="432"/>
      <c r="J424" s="432"/>
      <c r="K424" s="432"/>
      <c r="L424" s="432"/>
    </row>
    <row r="425" spans="3:12">
      <c r="C425" s="438"/>
      <c r="D425" s="432"/>
      <c r="E425" s="432"/>
      <c r="F425" s="432"/>
      <c r="G425" s="432"/>
      <c r="H425" s="432"/>
      <c r="J425" s="432"/>
      <c r="K425" s="432"/>
      <c r="L425" s="432"/>
    </row>
    <row r="426" spans="3:12">
      <c r="C426" s="438"/>
      <c r="D426" s="432"/>
      <c r="E426" s="432"/>
      <c r="F426" s="432"/>
      <c r="G426" s="432"/>
      <c r="H426" s="432"/>
      <c r="J426" s="432"/>
      <c r="K426" s="432"/>
      <c r="L426" s="432"/>
    </row>
    <row r="427" spans="3:12">
      <c r="C427" s="438"/>
      <c r="D427" s="432"/>
      <c r="E427" s="432"/>
      <c r="F427" s="432"/>
      <c r="G427" s="432"/>
      <c r="H427" s="432"/>
      <c r="J427" s="432"/>
      <c r="K427" s="432"/>
      <c r="L427" s="432"/>
    </row>
    <row r="428" spans="3:12">
      <c r="C428" s="438"/>
      <c r="D428" s="432"/>
      <c r="E428" s="432"/>
      <c r="F428" s="432"/>
      <c r="G428" s="432"/>
      <c r="H428" s="432"/>
      <c r="J428" s="432"/>
      <c r="K428" s="432"/>
      <c r="L428" s="432"/>
    </row>
    <row r="429" spans="3:12">
      <c r="C429" s="438"/>
      <c r="D429" s="432"/>
      <c r="E429" s="432"/>
      <c r="F429" s="432"/>
      <c r="G429" s="432"/>
      <c r="H429" s="432"/>
      <c r="J429" s="432"/>
      <c r="K429" s="432"/>
      <c r="L429" s="432"/>
    </row>
    <row r="430" spans="3:12">
      <c r="C430" s="438"/>
      <c r="D430" s="432"/>
      <c r="E430" s="432"/>
      <c r="F430" s="432"/>
      <c r="G430" s="432"/>
      <c r="H430" s="432"/>
      <c r="J430" s="432"/>
      <c r="K430" s="432"/>
      <c r="L430" s="432"/>
    </row>
    <row r="431" spans="3:12">
      <c r="C431" s="438"/>
      <c r="D431" s="432"/>
      <c r="E431" s="432"/>
      <c r="F431" s="432"/>
      <c r="G431" s="432"/>
      <c r="H431" s="432"/>
      <c r="J431" s="432"/>
      <c r="K431" s="432"/>
      <c r="L431" s="432"/>
    </row>
    <row r="432" spans="3:12">
      <c r="C432" s="438"/>
      <c r="D432" s="432"/>
      <c r="E432" s="432"/>
      <c r="F432" s="432"/>
      <c r="G432" s="432"/>
      <c r="H432" s="432"/>
      <c r="J432" s="432"/>
      <c r="K432" s="432"/>
      <c r="L432" s="432"/>
    </row>
    <row r="433" spans="3:12">
      <c r="C433" s="438"/>
      <c r="D433" s="432"/>
      <c r="E433" s="432"/>
      <c r="F433" s="432"/>
      <c r="G433" s="432"/>
      <c r="H433" s="432"/>
      <c r="J433" s="432"/>
      <c r="K433" s="432"/>
      <c r="L433" s="432"/>
    </row>
    <row r="434" spans="3:12">
      <c r="C434" s="438"/>
      <c r="D434" s="432"/>
      <c r="E434" s="432"/>
      <c r="F434" s="432"/>
      <c r="G434" s="432"/>
      <c r="H434" s="432"/>
      <c r="J434" s="432"/>
      <c r="K434" s="432"/>
      <c r="L434" s="432"/>
    </row>
    <row r="435" spans="3:12">
      <c r="C435" s="438"/>
      <c r="D435" s="432"/>
      <c r="E435" s="432"/>
      <c r="F435" s="432"/>
      <c r="G435" s="432"/>
      <c r="H435" s="432"/>
      <c r="J435" s="432"/>
      <c r="K435" s="432"/>
      <c r="L435" s="432"/>
    </row>
    <row r="436" spans="3:12">
      <c r="C436" s="438"/>
      <c r="D436" s="432"/>
      <c r="E436" s="432"/>
      <c r="F436" s="432"/>
      <c r="G436" s="432"/>
      <c r="H436" s="432"/>
      <c r="J436" s="432"/>
      <c r="K436" s="432"/>
      <c r="L436" s="432"/>
    </row>
    <row r="437" spans="3:12">
      <c r="C437" s="438"/>
      <c r="D437" s="432"/>
      <c r="E437" s="432"/>
      <c r="F437" s="432"/>
      <c r="G437" s="432"/>
      <c r="H437" s="432"/>
      <c r="J437" s="432"/>
      <c r="K437" s="432"/>
      <c r="L437" s="432"/>
    </row>
    <row r="438" spans="3:12">
      <c r="C438" s="438"/>
      <c r="D438" s="432"/>
      <c r="E438" s="432"/>
      <c r="F438" s="432"/>
      <c r="G438" s="432"/>
      <c r="H438" s="432"/>
      <c r="J438" s="432"/>
      <c r="K438" s="432"/>
      <c r="L438" s="432"/>
    </row>
    <row r="439" spans="3:12">
      <c r="C439" s="438"/>
      <c r="D439" s="432"/>
      <c r="E439" s="432"/>
      <c r="F439" s="432"/>
      <c r="G439" s="432"/>
      <c r="H439" s="432"/>
      <c r="J439" s="432"/>
      <c r="K439" s="432"/>
      <c r="L439" s="432"/>
    </row>
    <row r="440" spans="3:12">
      <c r="C440" s="438"/>
      <c r="D440" s="432"/>
      <c r="E440" s="432"/>
      <c r="F440" s="432"/>
      <c r="G440" s="432"/>
      <c r="H440" s="432"/>
      <c r="J440" s="432"/>
      <c r="K440" s="432"/>
      <c r="L440" s="432"/>
    </row>
    <row r="441" spans="3:12">
      <c r="C441" s="438"/>
      <c r="D441" s="432"/>
      <c r="E441" s="432"/>
      <c r="F441" s="432"/>
      <c r="G441" s="432"/>
      <c r="H441" s="432"/>
      <c r="J441" s="432"/>
      <c r="K441" s="432"/>
      <c r="L441" s="432"/>
    </row>
    <row r="442" spans="3:12">
      <c r="C442" s="438"/>
      <c r="D442" s="432"/>
      <c r="E442" s="432"/>
      <c r="F442" s="432"/>
      <c r="G442" s="432"/>
      <c r="H442" s="432"/>
      <c r="J442" s="432"/>
      <c r="K442" s="432"/>
      <c r="L442" s="432"/>
    </row>
    <row r="443" spans="3:12">
      <c r="C443" s="438"/>
      <c r="D443" s="432"/>
      <c r="E443" s="432"/>
      <c r="F443" s="432"/>
      <c r="G443" s="432"/>
      <c r="H443" s="432"/>
      <c r="J443" s="432"/>
      <c r="K443" s="432"/>
      <c r="L443" s="432"/>
    </row>
    <row r="444" spans="3:12">
      <c r="C444" s="438"/>
      <c r="D444" s="432"/>
      <c r="E444" s="432"/>
      <c r="F444" s="432"/>
      <c r="G444" s="432"/>
      <c r="H444" s="432"/>
      <c r="J444" s="432"/>
      <c r="K444" s="432"/>
      <c r="L444" s="432"/>
    </row>
    <row r="445" spans="3:12">
      <c r="C445" s="438"/>
      <c r="D445" s="432"/>
      <c r="E445" s="432"/>
      <c r="F445" s="432"/>
      <c r="G445" s="432"/>
      <c r="H445" s="432"/>
      <c r="J445" s="432"/>
      <c r="K445" s="432"/>
      <c r="L445" s="432"/>
    </row>
    <row r="446" spans="3:12">
      <c r="C446" s="438"/>
      <c r="D446" s="432"/>
      <c r="E446" s="432"/>
      <c r="F446" s="432"/>
      <c r="G446" s="432"/>
      <c r="H446" s="432"/>
      <c r="J446" s="432"/>
      <c r="K446" s="432"/>
      <c r="L446" s="432"/>
    </row>
    <row r="447" spans="3:12">
      <c r="C447" s="438"/>
      <c r="D447" s="432"/>
      <c r="E447" s="432"/>
      <c r="F447" s="432"/>
      <c r="G447" s="432"/>
      <c r="H447" s="432"/>
      <c r="J447" s="432"/>
      <c r="K447" s="432"/>
      <c r="L447" s="432"/>
    </row>
    <row r="448" spans="3:12">
      <c r="C448" s="438"/>
      <c r="D448" s="432"/>
      <c r="E448" s="432"/>
      <c r="F448" s="432"/>
      <c r="G448" s="432"/>
      <c r="H448" s="432"/>
      <c r="J448" s="432"/>
      <c r="K448" s="432"/>
      <c r="L448" s="432"/>
    </row>
    <row r="449" spans="3:12">
      <c r="C449" s="438"/>
      <c r="D449" s="432"/>
      <c r="E449" s="432"/>
      <c r="F449" s="432"/>
      <c r="G449" s="432"/>
      <c r="H449" s="432"/>
      <c r="J449" s="432"/>
      <c r="K449" s="432"/>
      <c r="L449" s="432"/>
    </row>
    <row r="450" spans="3:12">
      <c r="C450" s="438"/>
      <c r="D450" s="432"/>
      <c r="E450" s="432"/>
      <c r="F450" s="432"/>
      <c r="G450" s="432"/>
      <c r="H450" s="432"/>
      <c r="J450" s="432"/>
      <c r="K450" s="432"/>
      <c r="L450" s="432"/>
    </row>
    <row r="451" spans="3:12">
      <c r="C451" s="438"/>
      <c r="D451" s="432"/>
      <c r="E451" s="432"/>
      <c r="F451" s="432"/>
      <c r="G451" s="432"/>
      <c r="H451" s="432"/>
      <c r="J451" s="432"/>
      <c r="K451" s="432"/>
      <c r="L451" s="432"/>
    </row>
    <row r="452" spans="3:12">
      <c r="C452" s="438"/>
      <c r="D452" s="432"/>
      <c r="E452" s="432"/>
      <c r="F452" s="432"/>
      <c r="G452" s="432"/>
      <c r="H452" s="432"/>
      <c r="J452" s="432"/>
      <c r="K452" s="432"/>
      <c r="L452" s="432"/>
    </row>
    <row r="453" spans="3:12">
      <c r="C453" s="438"/>
      <c r="D453" s="432"/>
      <c r="E453" s="432"/>
      <c r="F453" s="432"/>
      <c r="G453" s="432"/>
      <c r="H453" s="432"/>
      <c r="J453" s="432"/>
      <c r="K453" s="432"/>
      <c r="L453" s="432"/>
    </row>
    <row r="454" spans="3:12">
      <c r="C454" s="438"/>
      <c r="D454" s="432"/>
      <c r="E454" s="432"/>
      <c r="F454" s="432"/>
      <c r="G454" s="432"/>
      <c r="H454" s="432"/>
      <c r="J454" s="432"/>
      <c r="K454" s="432"/>
      <c r="L454" s="432"/>
    </row>
    <row r="455" spans="3:12">
      <c r="C455" s="438"/>
      <c r="D455" s="432"/>
      <c r="E455" s="432"/>
      <c r="F455" s="432"/>
      <c r="G455" s="432"/>
      <c r="H455" s="432"/>
      <c r="J455" s="432"/>
      <c r="K455" s="432"/>
      <c r="L455" s="432"/>
    </row>
    <row r="456" spans="3:12">
      <c r="C456" s="438"/>
      <c r="D456" s="432"/>
      <c r="E456" s="432"/>
      <c r="F456" s="432"/>
      <c r="G456" s="432"/>
      <c r="H456" s="432"/>
      <c r="J456" s="432"/>
      <c r="K456" s="432"/>
      <c r="L456" s="432"/>
    </row>
    <row r="457" spans="3:12">
      <c r="C457" s="438"/>
      <c r="D457" s="432"/>
      <c r="E457" s="432"/>
      <c r="F457" s="432"/>
      <c r="G457" s="432"/>
      <c r="H457" s="432"/>
      <c r="J457" s="432"/>
      <c r="K457" s="432"/>
      <c r="L457" s="432"/>
    </row>
    <row r="458" spans="3:12">
      <c r="C458" s="438"/>
      <c r="D458" s="432"/>
      <c r="E458" s="432"/>
      <c r="F458" s="432"/>
      <c r="G458" s="432"/>
      <c r="H458" s="432"/>
      <c r="J458" s="432"/>
      <c r="K458" s="432"/>
      <c r="L458" s="432"/>
    </row>
    <row r="459" spans="3:12">
      <c r="C459" s="438"/>
      <c r="D459" s="432"/>
      <c r="E459" s="432"/>
      <c r="F459" s="432"/>
      <c r="G459" s="432"/>
      <c r="H459" s="432"/>
      <c r="J459" s="432"/>
      <c r="K459" s="432"/>
      <c r="L459" s="432"/>
    </row>
    <row r="460" spans="3:12">
      <c r="C460" s="438"/>
      <c r="D460" s="432"/>
      <c r="E460" s="432"/>
      <c r="F460" s="432"/>
      <c r="G460" s="432"/>
      <c r="H460" s="432"/>
      <c r="J460" s="432"/>
      <c r="K460" s="432"/>
      <c r="L460" s="432"/>
    </row>
    <row r="461" spans="3:12">
      <c r="C461" s="438"/>
      <c r="D461" s="432"/>
      <c r="E461" s="432"/>
      <c r="F461" s="432"/>
      <c r="G461" s="432"/>
      <c r="H461" s="432"/>
      <c r="J461" s="432"/>
      <c r="K461" s="432"/>
      <c r="L461" s="432"/>
    </row>
    <row r="462" spans="3:12">
      <c r="C462" s="438"/>
      <c r="D462" s="432"/>
      <c r="E462" s="432"/>
      <c r="F462" s="432"/>
      <c r="G462" s="432"/>
      <c r="H462" s="432"/>
      <c r="J462" s="432"/>
      <c r="K462" s="432"/>
      <c r="L462" s="432"/>
    </row>
    <row r="463" spans="3:12">
      <c r="C463" s="438"/>
      <c r="D463" s="432"/>
      <c r="E463" s="432"/>
      <c r="F463" s="432"/>
      <c r="G463" s="432"/>
      <c r="H463" s="432"/>
      <c r="J463" s="432"/>
      <c r="K463" s="432"/>
      <c r="L463" s="432"/>
    </row>
    <row r="464" spans="3:12">
      <c r="C464" s="438"/>
      <c r="D464" s="432"/>
      <c r="E464" s="432"/>
      <c r="F464" s="432"/>
      <c r="G464" s="432"/>
      <c r="H464" s="432"/>
      <c r="J464" s="432"/>
      <c r="K464" s="432"/>
      <c r="L464" s="432"/>
    </row>
    <row r="465" spans="3:12">
      <c r="C465" s="438"/>
      <c r="D465" s="432"/>
      <c r="E465" s="432"/>
      <c r="F465" s="432"/>
      <c r="G465" s="432"/>
      <c r="H465" s="432"/>
      <c r="J465" s="432"/>
      <c r="K465" s="432"/>
      <c r="L465" s="432"/>
    </row>
    <row r="466" spans="3:12">
      <c r="C466" s="438"/>
      <c r="D466" s="432"/>
      <c r="E466" s="432"/>
      <c r="F466" s="432"/>
      <c r="G466" s="432"/>
      <c r="H466" s="432"/>
      <c r="J466" s="432"/>
      <c r="K466" s="432"/>
      <c r="L466" s="432"/>
    </row>
    <row r="467" spans="3:12">
      <c r="C467" s="438"/>
      <c r="D467" s="432"/>
      <c r="E467" s="432"/>
      <c r="F467" s="432"/>
      <c r="G467" s="432"/>
      <c r="H467" s="432"/>
      <c r="J467" s="432"/>
      <c r="K467" s="432"/>
      <c r="L467" s="432"/>
    </row>
    <row r="468" spans="3:12">
      <c r="C468" s="438"/>
      <c r="D468" s="432"/>
      <c r="E468" s="432"/>
      <c r="F468" s="432"/>
      <c r="G468" s="432"/>
      <c r="H468" s="432"/>
      <c r="J468" s="432"/>
      <c r="K468" s="432"/>
      <c r="L468" s="432"/>
    </row>
    <row r="469" spans="3:12">
      <c r="C469" s="438"/>
      <c r="D469" s="432"/>
      <c r="E469" s="432"/>
      <c r="F469" s="432"/>
      <c r="G469" s="432"/>
      <c r="H469" s="432"/>
      <c r="J469" s="432"/>
      <c r="K469" s="432"/>
      <c r="L469" s="432"/>
    </row>
    <row r="470" spans="3:12">
      <c r="C470" s="438"/>
      <c r="D470" s="432"/>
      <c r="E470" s="432"/>
      <c r="F470" s="432"/>
      <c r="G470" s="432"/>
      <c r="H470" s="432"/>
      <c r="J470" s="432"/>
      <c r="K470" s="432"/>
      <c r="L470" s="432"/>
    </row>
    <row r="471" spans="3:12">
      <c r="C471" s="438"/>
      <c r="D471" s="432"/>
      <c r="E471" s="432"/>
      <c r="F471" s="432"/>
      <c r="G471" s="432"/>
      <c r="H471" s="432"/>
      <c r="J471" s="432"/>
      <c r="K471" s="432"/>
      <c r="L471" s="432"/>
    </row>
    <row r="472" spans="3:12">
      <c r="C472" s="438"/>
      <c r="D472" s="432"/>
      <c r="E472" s="432"/>
      <c r="F472" s="432"/>
      <c r="G472" s="432"/>
      <c r="H472" s="432"/>
      <c r="J472" s="432"/>
      <c r="K472" s="432"/>
      <c r="L472" s="432"/>
    </row>
    <row r="473" spans="3:12">
      <c r="C473" s="438"/>
      <c r="D473" s="432"/>
      <c r="E473" s="432"/>
      <c r="F473" s="432"/>
      <c r="G473" s="432"/>
      <c r="H473" s="432"/>
      <c r="J473" s="432"/>
      <c r="K473" s="432"/>
      <c r="L473" s="432"/>
    </row>
    <row r="474" spans="3:12">
      <c r="C474" s="438"/>
      <c r="D474" s="432"/>
      <c r="E474" s="432"/>
      <c r="F474" s="432"/>
      <c r="G474" s="432"/>
      <c r="H474" s="432"/>
      <c r="J474" s="432"/>
      <c r="K474" s="432"/>
      <c r="L474" s="432"/>
    </row>
    <row r="475" spans="3:12">
      <c r="C475" s="438"/>
      <c r="D475" s="432"/>
      <c r="E475" s="432"/>
      <c r="F475" s="432"/>
      <c r="G475" s="432"/>
      <c r="H475" s="432"/>
      <c r="J475" s="432"/>
      <c r="K475" s="432"/>
      <c r="L475" s="432"/>
    </row>
    <row r="476" spans="3:12">
      <c r="C476" s="438"/>
      <c r="D476" s="432"/>
      <c r="E476" s="432"/>
      <c r="F476" s="432"/>
      <c r="G476" s="432"/>
      <c r="H476" s="432"/>
      <c r="J476" s="432"/>
      <c r="K476" s="432"/>
      <c r="L476" s="432"/>
    </row>
    <row r="477" spans="3:12">
      <c r="C477" s="438"/>
      <c r="D477" s="432"/>
      <c r="E477" s="432"/>
      <c r="F477" s="432"/>
      <c r="G477" s="432"/>
      <c r="H477" s="432"/>
      <c r="J477" s="432"/>
      <c r="K477" s="432"/>
      <c r="L477" s="432"/>
    </row>
    <row r="478" spans="3:12">
      <c r="C478" s="438"/>
      <c r="D478" s="432"/>
      <c r="E478" s="432"/>
      <c r="F478" s="432"/>
      <c r="G478" s="432"/>
      <c r="H478" s="432"/>
      <c r="J478" s="432"/>
      <c r="K478" s="432"/>
      <c r="L478" s="432"/>
    </row>
    <row r="479" spans="3:12">
      <c r="C479" s="438"/>
      <c r="D479" s="432"/>
      <c r="E479" s="432"/>
      <c r="F479" s="432"/>
      <c r="G479" s="432"/>
      <c r="H479" s="432"/>
      <c r="J479" s="432"/>
      <c r="K479" s="432"/>
      <c r="L479" s="432"/>
    </row>
    <row r="480" spans="3:12">
      <c r="C480" s="438"/>
      <c r="D480" s="432"/>
      <c r="E480" s="432"/>
      <c r="F480" s="432"/>
      <c r="G480" s="432"/>
      <c r="H480" s="432"/>
      <c r="J480" s="432"/>
      <c r="K480" s="432"/>
      <c r="L480" s="432"/>
    </row>
    <row r="481" spans="3:12">
      <c r="C481" s="438"/>
      <c r="D481" s="432"/>
      <c r="E481" s="432"/>
      <c r="F481" s="432"/>
      <c r="G481" s="432"/>
      <c r="H481" s="432"/>
      <c r="J481" s="432"/>
      <c r="K481" s="432"/>
      <c r="L481" s="432"/>
    </row>
    <row r="482" spans="3:12">
      <c r="C482" s="438"/>
      <c r="D482" s="432"/>
      <c r="E482" s="432"/>
      <c r="F482" s="432"/>
      <c r="G482" s="432"/>
      <c r="H482" s="432"/>
      <c r="J482" s="432"/>
      <c r="K482" s="432"/>
      <c r="L482" s="432"/>
    </row>
    <row r="483" spans="3:12">
      <c r="C483" s="438"/>
      <c r="D483" s="432"/>
      <c r="E483" s="432"/>
      <c r="F483" s="432"/>
      <c r="G483" s="432"/>
      <c r="H483" s="432"/>
      <c r="J483" s="432"/>
      <c r="K483" s="432"/>
      <c r="L483" s="432"/>
    </row>
    <row r="484" spans="3:12">
      <c r="C484" s="438"/>
      <c r="D484" s="432"/>
      <c r="E484" s="432"/>
      <c r="F484" s="432"/>
      <c r="G484" s="432"/>
      <c r="H484" s="432"/>
      <c r="J484" s="432"/>
      <c r="K484" s="432"/>
      <c r="L484" s="432"/>
    </row>
    <row r="485" spans="3:12">
      <c r="C485" s="438"/>
      <c r="D485" s="432"/>
      <c r="E485" s="432"/>
      <c r="F485" s="432"/>
      <c r="G485" s="432"/>
      <c r="H485" s="432"/>
      <c r="J485" s="432"/>
      <c r="K485" s="432"/>
      <c r="L485" s="432"/>
    </row>
    <row r="486" spans="3:12">
      <c r="C486" s="438"/>
      <c r="D486" s="432"/>
      <c r="E486" s="432"/>
      <c r="F486" s="432"/>
      <c r="G486" s="432"/>
      <c r="H486" s="432"/>
      <c r="J486" s="432"/>
      <c r="K486" s="432"/>
      <c r="L486" s="432"/>
    </row>
    <row r="487" spans="3:12">
      <c r="C487" s="438"/>
      <c r="D487" s="432"/>
      <c r="E487" s="432"/>
      <c r="F487" s="432"/>
      <c r="G487" s="432"/>
      <c r="H487" s="432"/>
      <c r="J487" s="432"/>
      <c r="K487" s="432"/>
      <c r="L487" s="432"/>
    </row>
    <row r="488" spans="3:12">
      <c r="C488" s="438"/>
      <c r="D488" s="432"/>
      <c r="E488" s="432"/>
      <c r="F488" s="432"/>
      <c r="G488" s="432"/>
      <c r="H488" s="432"/>
      <c r="J488" s="432"/>
      <c r="K488" s="432"/>
      <c r="L488" s="432"/>
    </row>
    <row r="489" spans="3:12">
      <c r="C489" s="438"/>
      <c r="D489" s="432"/>
      <c r="E489" s="432"/>
      <c r="F489" s="432"/>
      <c r="G489" s="432"/>
      <c r="H489" s="432"/>
      <c r="J489" s="432"/>
      <c r="K489" s="432"/>
      <c r="L489" s="432"/>
    </row>
    <row r="490" spans="3:12">
      <c r="C490" s="438"/>
      <c r="D490" s="432"/>
      <c r="E490" s="432"/>
      <c r="F490" s="432"/>
      <c r="G490" s="432"/>
      <c r="H490" s="432"/>
      <c r="J490" s="432"/>
      <c r="K490" s="432"/>
      <c r="L490" s="432"/>
    </row>
    <row r="491" spans="3:12">
      <c r="C491" s="438"/>
      <c r="D491" s="432"/>
      <c r="E491" s="432"/>
      <c r="F491" s="432"/>
      <c r="G491" s="432"/>
      <c r="H491" s="432"/>
      <c r="J491" s="432"/>
      <c r="K491" s="432"/>
      <c r="L491" s="432"/>
    </row>
    <row r="492" spans="3:12">
      <c r="C492" s="438"/>
      <c r="D492" s="432"/>
      <c r="E492" s="432"/>
      <c r="F492" s="432"/>
      <c r="G492" s="432"/>
      <c r="H492" s="432"/>
      <c r="J492" s="432"/>
      <c r="K492" s="432"/>
      <c r="L492" s="432"/>
    </row>
    <row r="493" spans="3:12">
      <c r="C493" s="438"/>
      <c r="D493" s="432"/>
      <c r="E493" s="432"/>
      <c r="F493" s="432"/>
      <c r="G493" s="432"/>
      <c r="H493" s="432"/>
      <c r="J493" s="432"/>
      <c r="K493" s="432"/>
      <c r="L493" s="432"/>
    </row>
    <row r="494" spans="3:12">
      <c r="C494" s="438"/>
      <c r="D494" s="432"/>
      <c r="E494" s="432"/>
      <c r="F494" s="432"/>
      <c r="G494" s="432"/>
      <c r="H494" s="432"/>
      <c r="J494" s="432"/>
      <c r="K494" s="432"/>
      <c r="L494" s="432"/>
    </row>
    <row r="495" spans="3:12">
      <c r="C495" s="438"/>
      <c r="D495" s="432"/>
      <c r="E495" s="432"/>
      <c r="F495" s="432"/>
      <c r="G495" s="432"/>
      <c r="H495" s="432"/>
      <c r="J495" s="432"/>
      <c r="K495" s="432"/>
      <c r="L495" s="432"/>
    </row>
    <row r="496" spans="3:12">
      <c r="C496" s="438"/>
      <c r="D496" s="432"/>
      <c r="E496" s="432"/>
      <c r="F496" s="432"/>
      <c r="G496" s="432"/>
      <c r="H496" s="432"/>
      <c r="J496" s="432"/>
      <c r="K496" s="432"/>
      <c r="L496" s="432"/>
    </row>
    <row r="497" spans="3:12">
      <c r="C497" s="438"/>
      <c r="D497" s="432"/>
      <c r="E497" s="432"/>
      <c r="F497" s="432"/>
      <c r="G497" s="432"/>
      <c r="H497" s="432"/>
      <c r="J497" s="432"/>
      <c r="K497" s="432"/>
      <c r="L497" s="432"/>
    </row>
    <row r="498" spans="3:12">
      <c r="C498" s="438"/>
      <c r="D498" s="432"/>
      <c r="E498" s="432"/>
      <c r="F498" s="432"/>
      <c r="G498" s="432"/>
      <c r="H498" s="432"/>
      <c r="J498" s="432"/>
      <c r="K498" s="432"/>
      <c r="L498" s="432"/>
    </row>
    <row r="499" spans="3:12">
      <c r="C499" s="438"/>
      <c r="D499" s="432"/>
      <c r="E499" s="432"/>
      <c r="F499" s="432"/>
      <c r="G499" s="432"/>
      <c r="H499" s="432"/>
      <c r="J499" s="432"/>
      <c r="K499" s="432"/>
      <c r="L499" s="432"/>
    </row>
    <row r="500" spans="3:12">
      <c r="C500" s="438"/>
      <c r="D500" s="432"/>
      <c r="E500" s="432"/>
      <c r="F500" s="432"/>
      <c r="G500" s="432"/>
      <c r="H500" s="432"/>
      <c r="J500" s="432"/>
      <c r="K500" s="432"/>
      <c r="L500" s="432"/>
    </row>
    <row r="501" spans="3:12">
      <c r="C501" s="438"/>
      <c r="D501" s="432"/>
      <c r="E501" s="432"/>
      <c r="F501" s="432"/>
      <c r="G501" s="432"/>
      <c r="H501" s="432"/>
      <c r="J501" s="432"/>
      <c r="K501" s="432"/>
      <c r="L501" s="432"/>
    </row>
    <row r="502" spans="3:12">
      <c r="C502" s="438"/>
      <c r="D502" s="432"/>
      <c r="E502" s="432"/>
      <c r="F502" s="432"/>
      <c r="G502" s="432"/>
      <c r="H502" s="432"/>
      <c r="J502" s="432"/>
      <c r="K502" s="432"/>
      <c r="L502" s="432"/>
    </row>
    <row r="503" spans="3:12">
      <c r="C503" s="438"/>
      <c r="D503" s="432"/>
      <c r="E503" s="432"/>
      <c r="F503" s="432"/>
      <c r="G503" s="432"/>
      <c r="H503" s="432"/>
      <c r="J503" s="432"/>
      <c r="K503" s="432"/>
      <c r="L503" s="432"/>
    </row>
    <row r="504" spans="3:12">
      <c r="C504" s="438"/>
      <c r="D504" s="432"/>
      <c r="E504" s="432"/>
      <c r="F504" s="432"/>
      <c r="G504" s="432"/>
      <c r="H504" s="432"/>
      <c r="J504" s="432"/>
      <c r="K504" s="432"/>
      <c r="L504" s="432"/>
    </row>
    <row r="505" spans="3:12">
      <c r="C505" s="438"/>
      <c r="D505" s="432"/>
      <c r="E505" s="432"/>
      <c r="F505" s="432"/>
      <c r="G505" s="432"/>
      <c r="H505" s="432"/>
      <c r="J505" s="432"/>
      <c r="K505" s="432"/>
      <c r="L505" s="432"/>
    </row>
    <row r="506" spans="3:12">
      <c r="C506" s="438"/>
      <c r="D506" s="432"/>
      <c r="E506" s="432"/>
      <c r="F506" s="432"/>
      <c r="G506" s="432"/>
      <c r="H506" s="432"/>
      <c r="J506" s="432"/>
      <c r="K506" s="432"/>
      <c r="L506" s="432"/>
    </row>
    <row r="507" spans="3:12">
      <c r="C507" s="438"/>
      <c r="D507" s="432"/>
      <c r="E507" s="432"/>
      <c r="F507" s="432"/>
      <c r="G507" s="432"/>
      <c r="H507" s="432"/>
      <c r="J507" s="432"/>
      <c r="K507" s="432"/>
      <c r="L507" s="432"/>
    </row>
    <row r="508" spans="3:12">
      <c r="C508" s="438"/>
      <c r="D508" s="432"/>
      <c r="E508" s="432"/>
      <c r="F508" s="432"/>
      <c r="G508" s="432"/>
      <c r="H508" s="432"/>
      <c r="J508" s="432"/>
      <c r="K508" s="432"/>
      <c r="L508" s="432"/>
    </row>
    <row r="509" spans="3:12">
      <c r="C509" s="438"/>
      <c r="D509" s="432"/>
      <c r="E509" s="432"/>
      <c r="F509" s="432"/>
      <c r="G509" s="432"/>
      <c r="H509" s="432"/>
      <c r="J509" s="432"/>
      <c r="K509" s="432"/>
      <c r="L509" s="432"/>
    </row>
    <row r="510" spans="3:12">
      <c r="C510" s="438"/>
      <c r="D510" s="432"/>
      <c r="E510" s="432"/>
      <c r="F510" s="432"/>
      <c r="G510" s="432"/>
      <c r="H510" s="432"/>
      <c r="J510" s="432"/>
      <c r="K510" s="432"/>
      <c r="L510" s="432"/>
    </row>
    <row r="511" spans="3:12">
      <c r="C511" s="438"/>
      <c r="D511" s="432"/>
      <c r="E511" s="432"/>
      <c r="F511" s="432"/>
      <c r="G511" s="432"/>
      <c r="H511" s="432"/>
      <c r="J511" s="432"/>
      <c r="K511" s="432"/>
      <c r="L511" s="432"/>
    </row>
    <row r="512" spans="3:12">
      <c r="C512" s="438"/>
      <c r="D512" s="432"/>
      <c r="E512" s="432"/>
      <c r="F512" s="432"/>
      <c r="G512" s="432"/>
      <c r="H512" s="432"/>
      <c r="J512" s="432"/>
      <c r="K512" s="432"/>
      <c r="L512" s="432"/>
    </row>
    <row r="513" spans="3:12">
      <c r="C513" s="438"/>
      <c r="D513" s="432"/>
      <c r="E513" s="432"/>
      <c r="F513" s="432"/>
      <c r="G513" s="432"/>
      <c r="H513" s="432"/>
      <c r="J513" s="432"/>
      <c r="K513" s="432"/>
      <c r="L513" s="432"/>
    </row>
    <row r="514" spans="3:12">
      <c r="C514" s="438"/>
      <c r="D514" s="432"/>
      <c r="E514" s="432"/>
      <c r="F514" s="432"/>
      <c r="G514" s="432"/>
      <c r="H514" s="432"/>
      <c r="J514" s="432"/>
      <c r="K514" s="432"/>
      <c r="L514" s="432"/>
    </row>
    <row r="515" spans="3:12">
      <c r="C515" s="438"/>
      <c r="D515" s="432"/>
      <c r="E515" s="432"/>
      <c r="F515" s="432"/>
      <c r="G515" s="432"/>
      <c r="H515" s="432"/>
      <c r="J515" s="432"/>
      <c r="K515" s="432"/>
      <c r="L515" s="432"/>
    </row>
    <row r="516" spans="3:12">
      <c r="C516" s="438"/>
      <c r="D516" s="432"/>
      <c r="E516" s="432"/>
      <c r="F516" s="432"/>
      <c r="G516" s="432"/>
      <c r="H516" s="432"/>
      <c r="J516" s="432"/>
      <c r="K516" s="432"/>
      <c r="L516" s="432"/>
    </row>
    <row r="517" spans="3:12">
      <c r="C517" s="438"/>
      <c r="D517" s="432"/>
      <c r="E517" s="432"/>
      <c r="F517" s="432"/>
      <c r="G517" s="432"/>
      <c r="H517" s="432"/>
      <c r="J517" s="432"/>
      <c r="K517" s="432"/>
      <c r="L517" s="432"/>
    </row>
    <row r="518" spans="3:12">
      <c r="C518" s="438"/>
      <c r="D518" s="432"/>
      <c r="E518" s="432"/>
      <c r="F518" s="432"/>
      <c r="G518" s="432"/>
      <c r="H518" s="432"/>
      <c r="J518" s="432"/>
      <c r="K518" s="432"/>
      <c r="L518" s="432"/>
    </row>
    <row r="519" spans="3:12">
      <c r="C519" s="438"/>
      <c r="D519" s="432"/>
      <c r="E519" s="432"/>
      <c r="F519" s="432"/>
      <c r="G519" s="432"/>
      <c r="H519" s="432"/>
      <c r="J519" s="432"/>
      <c r="K519" s="432"/>
      <c r="L519" s="432"/>
    </row>
    <row r="520" spans="3:12">
      <c r="C520" s="438"/>
      <c r="D520" s="432"/>
      <c r="E520" s="432"/>
      <c r="F520" s="432"/>
      <c r="G520" s="432"/>
      <c r="H520" s="432"/>
      <c r="J520" s="432"/>
      <c r="K520" s="432"/>
      <c r="L520" s="432"/>
    </row>
    <row r="521" spans="3:12">
      <c r="C521" s="438"/>
      <c r="D521" s="432"/>
      <c r="E521" s="432"/>
      <c r="F521" s="432"/>
      <c r="G521" s="432"/>
      <c r="H521" s="432"/>
      <c r="J521" s="432"/>
      <c r="K521" s="432"/>
      <c r="L521" s="432"/>
    </row>
    <row r="522" spans="3:12">
      <c r="C522" s="438"/>
      <c r="D522" s="432"/>
      <c r="E522" s="432"/>
      <c r="F522" s="432"/>
      <c r="G522" s="432"/>
      <c r="H522" s="432"/>
      <c r="J522" s="432"/>
      <c r="K522" s="432"/>
      <c r="L522" s="432"/>
    </row>
    <row r="523" spans="3:12">
      <c r="C523" s="438"/>
      <c r="D523" s="432"/>
      <c r="E523" s="432"/>
      <c r="F523" s="432"/>
      <c r="G523" s="432"/>
      <c r="H523" s="432"/>
      <c r="J523" s="432"/>
      <c r="K523" s="432"/>
      <c r="L523" s="432"/>
    </row>
    <row r="524" spans="3:12">
      <c r="C524" s="438"/>
      <c r="D524" s="432"/>
      <c r="E524" s="432"/>
      <c r="F524" s="432"/>
      <c r="G524" s="432"/>
      <c r="H524" s="432"/>
      <c r="J524" s="432"/>
      <c r="K524" s="432"/>
      <c r="L524" s="432"/>
    </row>
    <row r="525" spans="3:12">
      <c r="C525" s="438"/>
      <c r="D525" s="432"/>
      <c r="E525" s="432"/>
      <c r="F525" s="432"/>
      <c r="G525" s="432"/>
      <c r="H525" s="432"/>
      <c r="J525" s="432"/>
      <c r="K525" s="432"/>
      <c r="L525" s="432"/>
    </row>
    <row r="526" spans="3:12">
      <c r="C526" s="438"/>
      <c r="D526" s="432"/>
      <c r="E526" s="432"/>
      <c r="F526" s="432"/>
      <c r="G526" s="432"/>
      <c r="H526" s="432"/>
      <c r="J526" s="432"/>
      <c r="K526" s="432"/>
      <c r="L526" s="432"/>
    </row>
    <row r="527" spans="3:12">
      <c r="C527" s="438"/>
      <c r="D527" s="432"/>
      <c r="E527" s="432"/>
      <c r="F527" s="432"/>
      <c r="G527" s="432"/>
      <c r="H527" s="432"/>
      <c r="J527" s="432"/>
      <c r="K527" s="432"/>
      <c r="L527" s="432"/>
    </row>
    <row r="528" spans="3:12">
      <c r="C528" s="438"/>
      <c r="D528" s="432"/>
      <c r="E528" s="432"/>
      <c r="F528" s="432"/>
      <c r="G528" s="432"/>
      <c r="H528" s="432"/>
      <c r="J528" s="432"/>
      <c r="K528" s="425"/>
    </row>
    <row r="529" spans="3:11">
      <c r="C529" s="438"/>
      <c r="D529" s="432"/>
      <c r="E529" s="432"/>
      <c r="F529" s="432"/>
      <c r="G529" s="432"/>
      <c r="H529" s="432"/>
      <c r="J529" s="432"/>
      <c r="K529" s="425"/>
    </row>
    <row r="530" spans="3:11">
      <c r="C530" s="438"/>
      <c r="D530" s="432"/>
      <c r="E530" s="432"/>
      <c r="F530" s="432"/>
      <c r="G530" s="432"/>
      <c r="H530" s="432"/>
      <c r="J530" s="432"/>
      <c r="K530" s="425"/>
    </row>
    <row r="531" spans="3:11">
      <c r="C531" s="438"/>
      <c r="D531" s="432"/>
      <c r="E531" s="432"/>
      <c r="F531" s="432"/>
      <c r="G531" s="432"/>
      <c r="H531" s="432"/>
      <c r="J531" s="432"/>
      <c r="K531" s="425"/>
    </row>
    <row r="532" spans="3:11">
      <c r="C532" s="438"/>
      <c r="D532" s="432"/>
      <c r="E532" s="432"/>
      <c r="F532" s="432"/>
      <c r="G532" s="432"/>
      <c r="H532" s="432"/>
      <c r="J532" s="432"/>
      <c r="K532" s="425"/>
    </row>
    <row r="533" spans="3:11">
      <c r="C533" s="438"/>
      <c r="D533" s="432"/>
      <c r="E533" s="432"/>
      <c r="F533" s="432"/>
      <c r="G533" s="432"/>
      <c r="H533" s="432"/>
      <c r="J533" s="432"/>
      <c r="K533" s="425"/>
    </row>
    <row r="534" spans="3:11">
      <c r="C534" s="438"/>
      <c r="D534" s="432"/>
      <c r="E534" s="432"/>
      <c r="F534" s="432"/>
      <c r="G534" s="432"/>
      <c r="H534" s="432"/>
      <c r="J534" s="432"/>
      <c r="K534" s="425"/>
    </row>
    <row r="535" spans="3:11">
      <c r="C535" s="438"/>
      <c r="D535" s="432"/>
      <c r="E535" s="432"/>
      <c r="F535" s="432"/>
      <c r="G535" s="432"/>
      <c r="H535" s="432"/>
      <c r="J535" s="432"/>
      <c r="K535" s="425"/>
    </row>
    <row r="536" spans="3:11">
      <c r="C536" s="438"/>
      <c r="D536" s="432"/>
      <c r="E536" s="432"/>
      <c r="F536" s="432"/>
      <c r="G536" s="432"/>
      <c r="H536" s="432"/>
      <c r="J536" s="432"/>
      <c r="K536" s="425"/>
    </row>
    <row r="537" spans="3:11">
      <c r="C537" s="438"/>
      <c r="D537" s="432"/>
      <c r="E537" s="432"/>
      <c r="F537" s="432"/>
      <c r="G537" s="432"/>
      <c r="H537" s="432"/>
      <c r="J537" s="432"/>
      <c r="K537" s="425"/>
    </row>
    <row r="538" spans="3:11">
      <c r="C538" s="438"/>
      <c r="D538" s="432"/>
      <c r="E538" s="432"/>
      <c r="F538" s="432"/>
      <c r="G538" s="432"/>
      <c r="H538" s="432"/>
      <c r="J538" s="432"/>
      <c r="K538" s="425"/>
    </row>
    <row r="539" spans="3:11">
      <c r="C539" s="438"/>
      <c r="D539" s="432"/>
      <c r="E539" s="432"/>
      <c r="F539" s="432"/>
      <c r="G539" s="432"/>
      <c r="H539" s="432"/>
      <c r="J539" s="432"/>
      <c r="K539" s="425"/>
    </row>
    <row r="540" spans="3:11">
      <c r="C540" s="438"/>
      <c r="D540" s="432"/>
      <c r="E540" s="432"/>
      <c r="F540" s="432"/>
      <c r="G540" s="432"/>
      <c r="H540" s="432"/>
      <c r="J540" s="432"/>
      <c r="K540" s="425"/>
    </row>
    <row r="541" spans="3:11">
      <c r="C541" s="438"/>
      <c r="D541" s="432"/>
      <c r="E541" s="432"/>
      <c r="F541" s="432"/>
      <c r="G541" s="432"/>
      <c r="H541" s="432"/>
      <c r="J541" s="432"/>
      <c r="K541" s="425"/>
    </row>
    <row r="542" spans="3:11">
      <c r="C542" s="438"/>
      <c r="D542" s="432"/>
      <c r="E542" s="432"/>
      <c r="F542" s="432"/>
      <c r="G542" s="432"/>
      <c r="H542" s="432"/>
      <c r="J542" s="432"/>
      <c r="K542" s="425"/>
    </row>
    <row r="543" spans="3:11">
      <c r="C543" s="438"/>
      <c r="D543" s="432"/>
      <c r="E543" s="432"/>
      <c r="F543" s="432"/>
      <c r="G543" s="432"/>
      <c r="H543" s="432"/>
      <c r="J543" s="432"/>
      <c r="K543" s="425"/>
    </row>
    <row r="544" spans="3:11">
      <c r="C544" s="438"/>
      <c r="D544" s="432"/>
      <c r="E544" s="432"/>
      <c r="F544" s="432"/>
      <c r="G544" s="432"/>
      <c r="H544" s="432"/>
      <c r="J544" s="432"/>
      <c r="K544" s="425"/>
    </row>
    <row r="545" spans="3:11">
      <c r="C545" s="438"/>
      <c r="D545" s="432"/>
      <c r="E545" s="432"/>
      <c r="F545" s="432"/>
      <c r="G545" s="432"/>
      <c r="H545" s="432"/>
      <c r="J545" s="432"/>
      <c r="K545" s="425"/>
    </row>
    <row r="546" spans="3:11">
      <c r="C546" s="438"/>
      <c r="D546" s="432"/>
      <c r="E546" s="432"/>
      <c r="F546" s="432"/>
      <c r="G546" s="432"/>
      <c r="H546" s="432"/>
      <c r="J546" s="432"/>
      <c r="K546" s="425"/>
    </row>
    <row r="547" spans="3:11">
      <c r="C547" s="438"/>
      <c r="D547" s="432"/>
      <c r="E547" s="432"/>
      <c r="F547" s="432"/>
      <c r="G547" s="432"/>
      <c r="H547" s="432"/>
      <c r="J547" s="432"/>
      <c r="K547" s="425"/>
    </row>
    <row r="548" spans="3:11">
      <c r="C548" s="438"/>
      <c r="D548" s="432"/>
      <c r="E548" s="432"/>
      <c r="F548" s="432"/>
      <c r="G548" s="432"/>
      <c r="H548" s="432"/>
      <c r="J548" s="432"/>
      <c r="K548" s="425"/>
    </row>
    <row r="549" spans="3:11">
      <c r="C549" s="438"/>
      <c r="D549" s="432"/>
      <c r="E549" s="432"/>
      <c r="F549" s="432"/>
      <c r="G549" s="432"/>
      <c r="H549" s="432"/>
      <c r="J549" s="432"/>
      <c r="K549" s="425"/>
    </row>
    <row r="550" spans="3:11">
      <c r="C550" s="438"/>
      <c r="D550" s="432"/>
      <c r="E550" s="432"/>
      <c r="F550" s="432"/>
      <c r="G550" s="432"/>
      <c r="H550" s="432"/>
      <c r="J550" s="432"/>
      <c r="K550" s="425"/>
    </row>
    <row r="551" spans="3:11">
      <c r="C551" s="438"/>
      <c r="D551" s="432"/>
      <c r="E551" s="432"/>
      <c r="F551" s="432"/>
      <c r="G551" s="432"/>
      <c r="H551" s="432"/>
      <c r="J551" s="432"/>
      <c r="K551" s="425"/>
    </row>
    <row r="552" spans="3:11">
      <c r="C552" s="438"/>
      <c r="D552" s="432"/>
      <c r="E552" s="432"/>
      <c r="F552" s="432"/>
      <c r="G552" s="432"/>
      <c r="H552" s="432"/>
      <c r="J552" s="432"/>
      <c r="K552" s="425"/>
    </row>
    <row r="553" spans="3:11">
      <c r="C553" s="438"/>
      <c r="D553" s="432"/>
      <c r="E553" s="432"/>
      <c r="F553" s="432"/>
      <c r="G553" s="432"/>
      <c r="H553" s="432"/>
      <c r="J553" s="432"/>
      <c r="K553" s="425"/>
    </row>
    <row r="554" spans="3:11">
      <c r="C554" s="438"/>
      <c r="D554" s="432"/>
      <c r="E554" s="432"/>
      <c r="F554" s="432"/>
      <c r="G554" s="432"/>
      <c r="H554" s="432"/>
      <c r="J554" s="432"/>
      <c r="K554" s="425"/>
    </row>
    <row r="555" spans="3:11">
      <c r="C555" s="438"/>
      <c r="D555" s="432"/>
      <c r="E555" s="432"/>
      <c r="F555" s="432"/>
      <c r="G555" s="432"/>
      <c r="H555" s="432"/>
      <c r="J555" s="432"/>
      <c r="K555" s="425"/>
    </row>
    <row r="556" spans="3:11">
      <c r="C556" s="438"/>
      <c r="D556" s="432"/>
      <c r="E556" s="432"/>
      <c r="F556" s="432"/>
      <c r="G556" s="432"/>
      <c r="H556" s="432"/>
      <c r="J556" s="432"/>
      <c r="K556" s="425"/>
    </row>
    <row r="557" spans="3:11">
      <c r="C557" s="438"/>
      <c r="D557" s="432"/>
      <c r="E557" s="432"/>
      <c r="F557" s="432"/>
      <c r="G557" s="432"/>
      <c r="H557" s="432"/>
      <c r="J557" s="432"/>
      <c r="K557" s="425"/>
    </row>
    <row r="558" spans="3:11">
      <c r="C558" s="438"/>
      <c r="D558" s="432"/>
      <c r="E558" s="432"/>
      <c r="F558" s="432"/>
      <c r="G558" s="432"/>
      <c r="H558" s="432"/>
      <c r="J558" s="432"/>
      <c r="K558" s="425"/>
    </row>
    <row r="559" spans="3:11">
      <c r="C559" s="438"/>
      <c r="D559" s="432"/>
      <c r="E559" s="432"/>
      <c r="F559" s="432"/>
      <c r="G559" s="432"/>
      <c r="H559" s="432"/>
      <c r="J559" s="432"/>
      <c r="K559" s="425"/>
    </row>
    <row r="560" spans="3:11">
      <c r="C560" s="438"/>
      <c r="D560" s="432"/>
      <c r="E560" s="432"/>
      <c r="F560" s="432"/>
      <c r="G560" s="432"/>
      <c r="H560" s="432"/>
      <c r="J560" s="432"/>
      <c r="K560" s="425"/>
    </row>
    <row r="561" spans="3:11">
      <c r="C561" s="438"/>
      <c r="D561" s="432"/>
      <c r="E561" s="432"/>
      <c r="F561" s="432"/>
      <c r="G561" s="432"/>
      <c r="H561" s="432"/>
      <c r="J561" s="432"/>
      <c r="K561" s="425"/>
    </row>
    <row r="562" spans="3:11">
      <c r="C562" s="438"/>
      <c r="D562" s="432"/>
      <c r="E562" s="432"/>
      <c r="F562" s="432"/>
      <c r="G562" s="432"/>
      <c r="H562" s="432"/>
      <c r="J562" s="432"/>
      <c r="K562" s="425"/>
    </row>
    <row r="563" spans="3:11">
      <c r="C563" s="438"/>
      <c r="D563" s="432"/>
      <c r="E563" s="432"/>
      <c r="F563" s="432"/>
      <c r="G563" s="432"/>
      <c r="H563" s="432"/>
      <c r="J563" s="432"/>
      <c r="K563" s="425"/>
    </row>
    <row r="564" spans="3:11">
      <c r="C564" s="438"/>
      <c r="D564" s="432"/>
      <c r="E564" s="432"/>
      <c r="F564" s="432"/>
      <c r="G564" s="432"/>
      <c r="H564" s="432"/>
      <c r="J564" s="432"/>
      <c r="K564" s="425"/>
    </row>
    <row r="565" spans="3:11">
      <c r="C565" s="438"/>
      <c r="D565" s="432"/>
      <c r="E565" s="432"/>
      <c r="F565" s="432"/>
      <c r="G565" s="432"/>
      <c r="H565" s="432"/>
      <c r="J565" s="432"/>
      <c r="K565" s="425"/>
    </row>
    <row r="566" spans="3:11">
      <c r="C566" s="438"/>
      <c r="D566" s="432"/>
      <c r="E566" s="432"/>
      <c r="F566" s="432"/>
      <c r="G566" s="432"/>
      <c r="H566" s="432"/>
      <c r="J566" s="432"/>
      <c r="K566" s="425"/>
    </row>
    <row r="567" spans="3:11">
      <c r="C567" s="438"/>
      <c r="D567" s="432"/>
      <c r="E567" s="432"/>
      <c r="F567" s="432"/>
      <c r="G567" s="432"/>
      <c r="H567" s="432"/>
      <c r="J567" s="432"/>
      <c r="K567" s="425"/>
    </row>
    <row r="568" spans="3:11">
      <c r="C568" s="438"/>
      <c r="D568" s="432"/>
      <c r="E568" s="432"/>
      <c r="F568" s="432"/>
      <c r="G568" s="432"/>
      <c r="H568" s="432"/>
      <c r="J568" s="432"/>
      <c r="K568" s="425"/>
    </row>
    <row r="569" spans="3:11">
      <c r="C569" s="438"/>
      <c r="D569" s="432"/>
      <c r="E569" s="432"/>
      <c r="F569" s="432"/>
      <c r="G569" s="432"/>
      <c r="H569" s="432"/>
      <c r="J569" s="432"/>
      <c r="K569" s="425"/>
    </row>
    <row r="570" spans="3:11">
      <c r="C570" s="438"/>
      <c r="D570" s="432"/>
      <c r="E570" s="432"/>
      <c r="F570" s="432"/>
      <c r="G570" s="432"/>
      <c r="H570" s="432"/>
      <c r="J570" s="432"/>
      <c r="K570" s="425"/>
    </row>
    <row r="571" spans="3:11">
      <c r="C571" s="438"/>
      <c r="D571" s="432"/>
      <c r="E571" s="432"/>
      <c r="F571" s="432"/>
      <c r="G571" s="432"/>
      <c r="H571" s="432"/>
      <c r="J571" s="432"/>
      <c r="K571" s="425"/>
    </row>
    <row r="572" spans="3:11">
      <c r="C572" s="438"/>
      <c r="D572" s="432"/>
      <c r="E572" s="432"/>
      <c r="F572" s="432"/>
      <c r="G572" s="432"/>
      <c r="H572" s="432"/>
      <c r="J572" s="432"/>
      <c r="K572" s="425"/>
    </row>
    <row r="573" spans="3:11">
      <c r="C573" s="438"/>
      <c r="D573" s="432"/>
      <c r="E573" s="432"/>
      <c r="F573" s="432"/>
      <c r="G573" s="432"/>
      <c r="H573" s="432"/>
      <c r="J573" s="432"/>
      <c r="K573" s="425"/>
    </row>
    <row r="574" spans="3:11">
      <c r="C574" s="438"/>
      <c r="D574" s="432"/>
      <c r="E574" s="432"/>
      <c r="F574" s="432"/>
      <c r="G574" s="432"/>
      <c r="H574" s="432"/>
      <c r="J574" s="432"/>
      <c r="K574" s="425"/>
    </row>
    <row r="575" spans="3:11">
      <c r="C575" s="438"/>
      <c r="D575" s="432"/>
      <c r="E575" s="432"/>
      <c r="F575" s="432"/>
      <c r="G575" s="432"/>
      <c r="H575" s="432"/>
      <c r="J575" s="432"/>
      <c r="K575" s="425"/>
    </row>
    <row r="576" spans="3:11">
      <c r="C576" s="438"/>
      <c r="D576" s="432"/>
      <c r="E576" s="432"/>
      <c r="F576" s="432"/>
      <c r="G576" s="432"/>
      <c r="H576" s="432"/>
      <c r="J576" s="432"/>
      <c r="K576" s="425"/>
    </row>
    <row r="577" spans="3:11">
      <c r="C577" s="438"/>
      <c r="D577" s="432"/>
      <c r="E577" s="432"/>
      <c r="F577" s="432"/>
      <c r="G577" s="432"/>
      <c r="H577" s="432"/>
      <c r="J577" s="432"/>
      <c r="K577" s="425"/>
    </row>
    <row r="578" spans="3:11">
      <c r="C578" s="438"/>
      <c r="D578" s="432"/>
      <c r="E578" s="432"/>
      <c r="F578" s="432"/>
      <c r="G578" s="432"/>
      <c r="H578" s="432"/>
      <c r="J578" s="432"/>
      <c r="K578" s="425"/>
    </row>
    <row r="579" spans="3:11">
      <c r="C579" s="438"/>
      <c r="D579" s="432"/>
      <c r="E579" s="432"/>
      <c r="F579" s="432"/>
      <c r="G579" s="432"/>
      <c r="H579" s="432"/>
      <c r="J579" s="432"/>
      <c r="K579" s="425"/>
    </row>
    <row r="580" spans="3:11">
      <c r="C580" s="438"/>
      <c r="D580" s="432"/>
      <c r="E580" s="432"/>
      <c r="F580" s="432"/>
      <c r="G580" s="432"/>
      <c r="H580" s="432"/>
      <c r="J580" s="432"/>
      <c r="K580" s="425"/>
    </row>
    <row r="581" spans="3:11">
      <c r="C581" s="438"/>
      <c r="D581" s="432"/>
      <c r="E581" s="432"/>
      <c r="F581" s="432"/>
      <c r="G581" s="432"/>
      <c r="H581" s="432"/>
      <c r="J581" s="432"/>
      <c r="K581" s="425"/>
    </row>
    <row r="582" spans="3:11">
      <c r="C582" s="438"/>
      <c r="D582" s="432"/>
      <c r="E582" s="432"/>
      <c r="F582" s="432"/>
      <c r="G582" s="432"/>
      <c r="H582" s="432"/>
      <c r="J582" s="432"/>
      <c r="K582" s="425"/>
    </row>
    <row r="583" spans="3:11">
      <c r="C583" s="438"/>
      <c r="D583" s="432"/>
      <c r="E583" s="432"/>
      <c r="F583" s="432"/>
      <c r="G583" s="432"/>
      <c r="H583" s="432"/>
      <c r="J583" s="432"/>
      <c r="K583" s="425"/>
    </row>
    <row r="584" spans="3:11">
      <c r="C584" s="438"/>
      <c r="D584" s="432"/>
      <c r="E584" s="432"/>
      <c r="F584" s="432"/>
      <c r="G584" s="432"/>
      <c r="H584" s="432"/>
      <c r="J584" s="432"/>
      <c r="K584" s="425"/>
    </row>
    <row r="585" spans="3:11">
      <c r="C585" s="438"/>
      <c r="D585" s="432"/>
      <c r="E585" s="432"/>
      <c r="F585" s="432"/>
      <c r="G585" s="432"/>
      <c r="H585" s="432"/>
      <c r="J585" s="432"/>
      <c r="K585" s="425"/>
    </row>
    <row r="586" spans="3:11">
      <c r="C586" s="438"/>
      <c r="D586" s="432"/>
      <c r="E586" s="432"/>
      <c r="F586" s="432"/>
      <c r="G586" s="432"/>
      <c r="H586" s="432"/>
      <c r="J586" s="432"/>
      <c r="K586" s="425"/>
    </row>
    <row r="587" spans="3:11">
      <c r="C587" s="438"/>
      <c r="D587" s="432"/>
      <c r="E587" s="432"/>
      <c r="F587" s="432"/>
      <c r="G587" s="432"/>
      <c r="H587" s="432"/>
      <c r="J587" s="432"/>
      <c r="K587" s="425"/>
    </row>
    <row r="588" spans="3:11">
      <c r="C588" s="438"/>
      <c r="D588" s="432"/>
      <c r="E588" s="432"/>
      <c r="F588" s="432"/>
      <c r="G588" s="432"/>
      <c r="H588" s="432"/>
      <c r="J588" s="432"/>
      <c r="K588" s="425"/>
    </row>
    <row r="589" spans="3:11">
      <c r="C589" s="438"/>
      <c r="D589" s="432"/>
      <c r="E589" s="432"/>
      <c r="F589" s="432"/>
      <c r="G589" s="432"/>
      <c r="H589" s="432"/>
      <c r="J589" s="432"/>
      <c r="K589" s="425"/>
    </row>
    <row r="590" spans="3:11">
      <c r="C590" s="438"/>
      <c r="D590" s="432"/>
      <c r="E590" s="432"/>
      <c r="F590" s="432"/>
      <c r="G590" s="432"/>
      <c r="H590" s="432"/>
      <c r="J590" s="432"/>
      <c r="K590" s="425"/>
    </row>
    <row r="591" spans="3:11">
      <c r="C591" s="438"/>
      <c r="D591" s="432"/>
      <c r="E591" s="432"/>
      <c r="F591" s="432"/>
      <c r="G591" s="432"/>
      <c r="H591" s="432"/>
      <c r="J591" s="432"/>
      <c r="K591" s="425"/>
    </row>
    <row r="592" spans="3:11">
      <c r="C592" s="438"/>
      <c r="D592" s="432"/>
      <c r="E592" s="432"/>
      <c r="F592" s="432"/>
      <c r="G592" s="432"/>
      <c r="H592" s="432"/>
      <c r="J592" s="432"/>
      <c r="K592" s="425"/>
    </row>
    <row r="593" spans="3:11">
      <c r="C593" s="438"/>
      <c r="D593" s="432"/>
      <c r="E593" s="432"/>
      <c r="F593" s="432"/>
      <c r="G593" s="432"/>
      <c r="H593" s="432"/>
      <c r="J593" s="432"/>
      <c r="K593" s="425"/>
    </row>
    <row r="594" spans="3:11">
      <c r="C594" s="438"/>
      <c r="D594" s="432"/>
      <c r="E594" s="432"/>
      <c r="F594" s="432"/>
      <c r="G594" s="432"/>
      <c r="H594" s="432"/>
      <c r="J594" s="432"/>
      <c r="K594" s="425"/>
    </row>
    <row r="595" spans="3:11">
      <c r="C595" s="438"/>
      <c r="D595" s="432"/>
      <c r="E595" s="432"/>
      <c r="F595" s="432"/>
      <c r="G595" s="432"/>
      <c r="H595" s="432"/>
      <c r="J595" s="432"/>
      <c r="K595" s="425"/>
    </row>
    <row r="596" spans="3:11">
      <c r="C596" s="438"/>
      <c r="D596" s="432"/>
      <c r="E596" s="432"/>
      <c r="F596" s="432"/>
      <c r="G596" s="432"/>
      <c r="H596" s="432"/>
      <c r="J596" s="432"/>
      <c r="K596" s="425"/>
    </row>
    <row r="597" spans="3:11">
      <c r="C597" s="438"/>
      <c r="D597" s="432"/>
      <c r="E597" s="432"/>
      <c r="F597" s="432"/>
      <c r="G597" s="432"/>
      <c r="H597" s="432"/>
      <c r="J597" s="432"/>
      <c r="K597" s="425"/>
    </row>
    <row r="598" spans="3:11">
      <c r="C598" s="438"/>
      <c r="D598" s="432"/>
      <c r="E598" s="432"/>
      <c r="F598" s="432"/>
      <c r="G598" s="432"/>
      <c r="H598" s="432"/>
      <c r="J598" s="432"/>
      <c r="K598" s="425"/>
    </row>
    <row r="599" spans="3:11">
      <c r="C599" s="438"/>
      <c r="D599" s="432"/>
      <c r="E599" s="432"/>
      <c r="F599" s="432"/>
      <c r="G599" s="432"/>
      <c r="H599" s="432"/>
      <c r="J599" s="432"/>
      <c r="K599" s="425"/>
    </row>
    <row r="600" spans="3:11">
      <c r="C600" s="438"/>
      <c r="D600" s="432"/>
      <c r="E600" s="432"/>
      <c r="F600" s="432"/>
      <c r="G600" s="432"/>
      <c r="H600" s="432"/>
      <c r="J600" s="432"/>
      <c r="K600" s="425"/>
    </row>
    <row r="601" spans="3:11">
      <c r="C601" s="438"/>
      <c r="D601" s="432"/>
      <c r="E601" s="432"/>
      <c r="F601" s="432"/>
      <c r="G601" s="432"/>
      <c r="H601" s="432"/>
      <c r="J601" s="432"/>
      <c r="K601" s="425"/>
    </row>
    <row r="602" spans="3:11">
      <c r="C602" s="438"/>
      <c r="D602" s="432"/>
      <c r="E602" s="432"/>
      <c r="F602" s="432"/>
      <c r="G602" s="432"/>
      <c r="H602" s="432"/>
      <c r="J602" s="432"/>
      <c r="K602" s="425"/>
    </row>
    <row r="603" spans="3:11">
      <c r="C603" s="438"/>
      <c r="D603" s="432"/>
      <c r="E603" s="432"/>
      <c r="F603" s="432"/>
      <c r="G603" s="432"/>
      <c r="H603" s="432"/>
      <c r="J603" s="432"/>
      <c r="K603" s="425"/>
    </row>
    <row r="604" spans="3:11">
      <c r="C604" s="438"/>
      <c r="D604" s="432"/>
      <c r="E604" s="432"/>
      <c r="F604" s="432"/>
      <c r="G604" s="432"/>
      <c r="H604" s="432"/>
      <c r="J604" s="432"/>
      <c r="K604" s="425"/>
    </row>
    <row r="605" spans="3:11">
      <c r="C605" s="438"/>
      <c r="D605" s="432"/>
      <c r="E605" s="432"/>
      <c r="F605" s="432"/>
      <c r="G605" s="432"/>
      <c r="H605" s="432"/>
      <c r="J605" s="432"/>
      <c r="K605" s="425"/>
    </row>
    <row r="606" spans="3:11">
      <c r="C606" s="438"/>
      <c r="D606" s="432"/>
      <c r="E606" s="432"/>
      <c r="F606" s="432"/>
      <c r="G606" s="432"/>
      <c r="H606" s="432"/>
      <c r="J606" s="432"/>
      <c r="K606" s="425"/>
    </row>
    <row r="607" spans="3:11">
      <c r="C607" s="438"/>
      <c r="D607" s="432"/>
      <c r="E607" s="432"/>
      <c r="F607" s="432"/>
      <c r="G607" s="432"/>
      <c r="H607" s="432"/>
      <c r="J607" s="432"/>
      <c r="K607" s="425"/>
    </row>
    <row r="608" spans="3:11">
      <c r="C608" s="438"/>
      <c r="D608" s="432"/>
      <c r="E608" s="432"/>
      <c r="F608" s="432"/>
      <c r="G608" s="432"/>
      <c r="H608" s="432"/>
      <c r="J608" s="432"/>
      <c r="K608" s="425"/>
    </row>
    <row r="609" spans="3:11">
      <c r="C609" s="438"/>
      <c r="D609" s="432"/>
      <c r="E609" s="432"/>
      <c r="F609" s="432"/>
      <c r="G609" s="432"/>
      <c r="H609" s="432"/>
      <c r="J609" s="432"/>
      <c r="K609" s="425"/>
    </row>
    <row r="610" spans="3:11">
      <c r="C610" s="438"/>
      <c r="D610" s="432"/>
      <c r="E610" s="432"/>
      <c r="F610" s="432"/>
      <c r="G610" s="432"/>
      <c r="H610" s="432"/>
      <c r="J610" s="432"/>
      <c r="K610" s="425"/>
    </row>
    <row r="611" spans="3:11">
      <c r="C611" s="438"/>
      <c r="D611" s="432"/>
      <c r="E611" s="432"/>
      <c r="F611" s="432"/>
      <c r="G611" s="432"/>
      <c r="H611" s="432"/>
      <c r="J611" s="432"/>
      <c r="K611" s="425"/>
    </row>
    <row r="612" spans="3:11">
      <c r="C612" s="438"/>
      <c r="D612" s="432"/>
      <c r="E612" s="432"/>
      <c r="F612" s="432"/>
      <c r="G612" s="432"/>
      <c r="H612" s="432"/>
      <c r="J612" s="432"/>
      <c r="K612" s="425"/>
    </row>
    <row r="613" spans="3:11">
      <c r="C613" s="438"/>
      <c r="D613" s="432"/>
      <c r="E613" s="432"/>
      <c r="F613" s="432"/>
      <c r="G613" s="432"/>
      <c r="H613" s="432"/>
      <c r="J613" s="432"/>
      <c r="K613" s="425"/>
    </row>
    <row r="614" spans="3:11">
      <c r="C614" s="438"/>
      <c r="D614" s="432"/>
      <c r="E614" s="432"/>
      <c r="F614" s="432"/>
      <c r="G614" s="432"/>
      <c r="H614" s="432"/>
      <c r="J614" s="432"/>
      <c r="K614" s="425"/>
    </row>
    <row r="615" spans="3:11">
      <c r="C615" s="438"/>
      <c r="D615" s="432"/>
      <c r="E615" s="432"/>
      <c r="F615" s="432"/>
      <c r="G615" s="432"/>
      <c r="H615" s="432"/>
      <c r="J615" s="432"/>
      <c r="K615" s="425"/>
    </row>
    <row r="616" spans="3:11">
      <c r="C616" s="438"/>
      <c r="D616" s="432"/>
      <c r="E616" s="432"/>
      <c r="F616" s="432"/>
      <c r="G616" s="432"/>
      <c r="H616" s="432"/>
      <c r="J616" s="432"/>
      <c r="K616" s="425"/>
    </row>
    <row r="617" spans="3:11">
      <c r="C617" s="438"/>
      <c r="D617" s="432"/>
      <c r="E617" s="432"/>
      <c r="F617" s="432"/>
      <c r="G617" s="432"/>
      <c r="H617" s="432"/>
      <c r="J617" s="432"/>
      <c r="K617" s="425"/>
    </row>
    <row r="618" spans="3:11">
      <c r="C618" s="438"/>
      <c r="D618" s="432"/>
      <c r="E618" s="432"/>
      <c r="F618" s="432"/>
      <c r="G618" s="432"/>
      <c r="H618" s="432"/>
      <c r="J618" s="432"/>
      <c r="K618" s="425"/>
    </row>
    <row r="619" spans="3:11">
      <c r="C619" s="438"/>
      <c r="D619" s="432"/>
      <c r="E619" s="432"/>
      <c r="F619" s="432"/>
      <c r="G619" s="432"/>
      <c r="H619" s="432"/>
      <c r="J619" s="432"/>
      <c r="K619" s="425"/>
    </row>
    <row r="620" spans="3:11">
      <c r="C620" s="438"/>
      <c r="D620" s="432"/>
      <c r="E620" s="432"/>
      <c r="F620" s="432"/>
      <c r="G620" s="432"/>
      <c r="H620" s="432"/>
      <c r="J620" s="432"/>
      <c r="K620" s="425"/>
    </row>
    <row r="621" spans="3:11">
      <c r="C621" s="438"/>
      <c r="D621" s="432"/>
      <c r="E621" s="432"/>
      <c r="F621" s="432"/>
      <c r="G621" s="432"/>
      <c r="H621" s="432"/>
      <c r="J621" s="432"/>
      <c r="K621" s="425"/>
    </row>
    <row r="622" spans="3:11">
      <c r="C622" s="438"/>
      <c r="D622" s="432"/>
      <c r="E622" s="432"/>
      <c r="F622" s="432"/>
      <c r="G622" s="432"/>
      <c r="H622" s="432"/>
      <c r="J622" s="432"/>
      <c r="K622" s="425"/>
    </row>
    <row r="623" spans="3:11">
      <c r="C623" s="438"/>
      <c r="D623" s="432"/>
      <c r="E623" s="432"/>
      <c r="F623" s="432"/>
      <c r="G623" s="432"/>
      <c r="H623" s="432"/>
      <c r="J623" s="432"/>
      <c r="K623" s="425"/>
    </row>
    <row r="624" spans="3:11">
      <c r="C624" s="438"/>
      <c r="D624" s="432"/>
      <c r="E624" s="432"/>
      <c r="F624" s="432"/>
      <c r="G624" s="432"/>
      <c r="H624" s="432"/>
      <c r="J624" s="432"/>
      <c r="K624" s="425"/>
    </row>
    <row r="625" spans="3:11">
      <c r="C625" s="438"/>
      <c r="D625" s="432"/>
      <c r="E625" s="432"/>
      <c r="F625" s="432"/>
      <c r="G625" s="432"/>
      <c r="H625" s="432"/>
      <c r="J625" s="432"/>
      <c r="K625" s="425"/>
    </row>
    <row r="626" spans="3:11">
      <c r="C626" s="438"/>
      <c r="D626" s="432"/>
      <c r="E626" s="432"/>
      <c r="F626" s="432"/>
      <c r="G626" s="432"/>
      <c r="H626" s="432"/>
      <c r="J626" s="432"/>
      <c r="K626" s="425"/>
    </row>
    <row r="627" spans="3:11">
      <c r="C627" s="438"/>
      <c r="D627" s="432"/>
      <c r="E627" s="432"/>
      <c r="F627" s="432"/>
      <c r="G627" s="432"/>
      <c r="H627" s="432"/>
      <c r="J627" s="432"/>
      <c r="K627" s="425"/>
    </row>
    <row r="628" spans="3:11">
      <c r="C628" s="438"/>
      <c r="D628" s="432"/>
      <c r="E628" s="432"/>
      <c r="F628" s="432"/>
      <c r="G628" s="432"/>
      <c r="H628" s="432"/>
      <c r="J628" s="432"/>
      <c r="K628" s="425"/>
    </row>
    <row r="629" spans="3:11">
      <c r="C629" s="438"/>
      <c r="D629" s="432"/>
      <c r="E629" s="432"/>
      <c r="F629" s="432"/>
      <c r="G629" s="432"/>
      <c r="H629" s="432"/>
      <c r="J629" s="432"/>
      <c r="K629" s="425"/>
    </row>
    <row r="630" spans="3:11">
      <c r="C630" s="438"/>
      <c r="D630" s="432"/>
      <c r="E630" s="432"/>
      <c r="F630" s="432"/>
      <c r="G630" s="432"/>
      <c r="H630" s="432"/>
      <c r="J630" s="432"/>
      <c r="K630" s="425"/>
    </row>
    <row r="631" spans="3:11">
      <c r="C631" s="438"/>
      <c r="D631" s="432"/>
      <c r="E631" s="432"/>
      <c r="F631" s="432"/>
      <c r="G631" s="432"/>
      <c r="H631" s="432"/>
      <c r="J631" s="432"/>
      <c r="K631" s="425"/>
    </row>
    <row r="632" spans="3:11">
      <c r="C632" s="438"/>
      <c r="D632" s="432"/>
      <c r="E632" s="432"/>
      <c r="F632" s="432"/>
      <c r="G632" s="432"/>
      <c r="H632" s="432"/>
      <c r="J632" s="432"/>
      <c r="K632" s="425"/>
    </row>
    <row r="633" spans="3:11">
      <c r="C633" s="438"/>
      <c r="D633" s="432"/>
      <c r="E633" s="432"/>
      <c r="F633" s="432"/>
      <c r="G633" s="432"/>
      <c r="H633" s="432"/>
      <c r="J633" s="432"/>
      <c r="K633" s="425"/>
    </row>
    <row r="634" spans="3:11">
      <c r="C634" s="438"/>
      <c r="D634" s="432"/>
      <c r="E634" s="432"/>
      <c r="F634" s="432"/>
      <c r="G634" s="432"/>
      <c r="H634" s="432"/>
      <c r="J634" s="432"/>
      <c r="K634" s="425"/>
    </row>
    <row r="635" spans="3:11">
      <c r="C635" s="438"/>
      <c r="D635" s="432"/>
      <c r="E635" s="432"/>
      <c r="F635" s="432"/>
      <c r="G635" s="432"/>
      <c r="H635" s="432"/>
      <c r="J635" s="432"/>
      <c r="K635" s="425"/>
    </row>
    <row r="636" spans="3:11">
      <c r="C636" s="438"/>
      <c r="D636" s="432"/>
      <c r="E636" s="432"/>
      <c r="F636" s="432"/>
      <c r="G636" s="432"/>
      <c r="H636" s="432"/>
      <c r="J636" s="432"/>
      <c r="K636" s="425"/>
    </row>
    <row r="637" spans="3:11">
      <c r="C637" s="438"/>
      <c r="D637" s="432"/>
      <c r="E637" s="432"/>
      <c r="F637" s="432"/>
      <c r="G637" s="432"/>
      <c r="H637" s="432"/>
      <c r="J637" s="432"/>
      <c r="K637" s="425"/>
    </row>
    <row r="638" spans="3:11">
      <c r="C638" s="438"/>
      <c r="D638" s="432"/>
      <c r="E638" s="432"/>
      <c r="F638" s="432"/>
      <c r="G638" s="432"/>
      <c r="H638" s="432"/>
      <c r="J638" s="432"/>
      <c r="K638" s="425"/>
    </row>
    <row r="639" spans="3:11">
      <c r="C639" s="438"/>
      <c r="D639" s="432"/>
      <c r="E639" s="432"/>
      <c r="F639" s="432"/>
      <c r="G639" s="432"/>
      <c r="H639" s="432"/>
      <c r="J639" s="432"/>
      <c r="K639" s="425"/>
    </row>
    <row r="640" spans="3:11">
      <c r="C640" s="438"/>
      <c r="D640" s="432"/>
      <c r="E640" s="432"/>
      <c r="F640" s="432"/>
      <c r="G640" s="432"/>
      <c r="H640" s="432"/>
      <c r="J640" s="432"/>
      <c r="K640" s="425"/>
    </row>
    <row r="641" spans="3:11">
      <c r="C641" s="438"/>
      <c r="D641" s="432"/>
      <c r="E641" s="432"/>
      <c r="F641" s="432"/>
      <c r="G641" s="432"/>
      <c r="H641" s="432"/>
      <c r="J641" s="432"/>
      <c r="K641" s="425"/>
    </row>
    <row r="642" spans="3:11">
      <c r="C642" s="438"/>
      <c r="D642" s="432"/>
      <c r="E642" s="432"/>
      <c r="F642" s="432"/>
      <c r="G642" s="432"/>
      <c r="H642" s="432"/>
      <c r="J642" s="432"/>
      <c r="K642" s="425"/>
    </row>
    <row r="643" spans="3:11">
      <c r="C643" s="438"/>
      <c r="D643" s="432"/>
      <c r="E643" s="432"/>
      <c r="F643" s="432"/>
      <c r="G643" s="432"/>
      <c r="H643" s="432"/>
      <c r="J643" s="432"/>
      <c r="K643" s="425"/>
    </row>
    <row r="644" spans="3:11">
      <c r="C644" s="438"/>
      <c r="D644" s="432"/>
      <c r="E644" s="432"/>
      <c r="F644" s="432"/>
      <c r="G644" s="432"/>
      <c r="H644" s="432"/>
      <c r="J644" s="432"/>
      <c r="K644" s="425"/>
    </row>
    <row r="645" spans="3:11">
      <c r="C645" s="438"/>
      <c r="D645" s="432"/>
      <c r="E645" s="432"/>
      <c r="F645" s="432"/>
      <c r="G645" s="432"/>
      <c r="H645" s="432"/>
      <c r="J645" s="432"/>
      <c r="K645" s="425"/>
    </row>
    <row r="646" spans="3:11">
      <c r="C646" s="438"/>
      <c r="D646" s="432"/>
      <c r="E646" s="432"/>
      <c r="F646" s="432"/>
      <c r="G646" s="432"/>
      <c r="H646" s="432"/>
      <c r="J646" s="432"/>
      <c r="K646" s="425"/>
    </row>
    <row r="647" spans="3:11">
      <c r="C647" s="438"/>
      <c r="D647" s="432"/>
      <c r="E647" s="432"/>
      <c r="F647" s="432"/>
      <c r="G647" s="432"/>
      <c r="H647" s="432"/>
      <c r="J647" s="432"/>
      <c r="K647" s="425"/>
    </row>
    <row r="648" spans="3:11">
      <c r="C648" s="438"/>
      <c r="D648" s="432"/>
      <c r="E648" s="432"/>
      <c r="F648" s="432"/>
      <c r="G648" s="432"/>
      <c r="H648" s="432"/>
      <c r="J648" s="432"/>
      <c r="K648" s="425"/>
    </row>
    <row r="649" spans="3:11">
      <c r="C649" s="438"/>
      <c r="D649" s="432"/>
      <c r="E649" s="432"/>
      <c r="F649" s="432"/>
      <c r="G649" s="432"/>
      <c r="H649" s="432"/>
      <c r="J649" s="432"/>
      <c r="K649" s="425"/>
    </row>
  </sheetData>
  <mergeCells count="54">
    <mergeCell ref="B5:M5"/>
    <mergeCell ref="A1:A3"/>
    <mergeCell ref="B1:B3"/>
    <mergeCell ref="C1:C3"/>
    <mergeCell ref="D1:D3"/>
    <mergeCell ref="E1:G1"/>
    <mergeCell ref="M1:M3"/>
    <mergeCell ref="E2:E3"/>
    <mergeCell ref="B4:M4"/>
    <mergeCell ref="H1:I1"/>
    <mergeCell ref="J1:L1"/>
    <mergeCell ref="H2:H3"/>
    <mergeCell ref="I2:I3"/>
    <mergeCell ref="L2:L3"/>
    <mergeCell ref="F2:G2"/>
    <mergeCell ref="C51:C52"/>
    <mergeCell ref="B6:M6"/>
    <mergeCell ref="B7:M7"/>
    <mergeCell ref="C26:C28"/>
    <mergeCell ref="M26:M28"/>
    <mergeCell ref="C38:C39"/>
    <mergeCell ref="M38:M39"/>
    <mergeCell ref="C42:C43"/>
    <mergeCell ref="M42:M43"/>
    <mergeCell ref="C45:C46"/>
    <mergeCell ref="M45:M46"/>
    <mergeCell ref="C48:C49"/>
    <mergeCell ref="M96:M97"/>
    <mergeCell ref="C160:C161"/>
    <mergeCell ref="C186:C188"/>
    <mergeCell ref="M186:M188"/>
    <mergeCell ref="C57:C59"/>
    <mergeCell ref="M57:M59"/>
    <mergeCell ref="C73:C74"/>
    <mergeCell ref="M73:M74"/>
    <mergeCell ref="C78:C82"/>
    <mergeCell ref="M78:M82"/>
    <mergeCell ref="C101:C102"/>
    <mergeCell ref="J291:K291"/>
    <mergeCell ref="B36:L36"/>
    <mergeCell ref="C255:C256"/>
    <mergeCell ref="M255:M256"/>
    <mergeCell ref="C189:C190"/>
    <mergeCell ref="M189:M190"/>
    <mergeCell ref="C220:C221"/>
    <mergeCell ref="M220:M221"/>
    <mergeCell ref="C232:C233"/>
    <mergeCell ref="M232:M233"/>
    <mergeCell ref="C115:C116"/>
    <mergeCell ref="C155:C156"/>
    <mergeCell ref="M155:M156"/>
    <mergeCell ref="C84:C86"/>
    <mergeCell ref="M84:M86"/>
    <mergeCell ref="C96:C97"/>
  </mergeCells>
  <phoneticPr fontId="22" type="noConversion"/>
  <printOptions horizontalCentered="1"/>
  <pageMargins left="0.19685039370078741" right="0.19685039370078741" top="0.6692913385826772" bottom="0.51181102362204722" header="0.27559055118110237" footer="0.23622047244094491"/>
  <pageSetup paperSize="9" scale="58" fitToHeight="0" orientation="landscape" r:id="rId1"/>
  <headerFooter>
    <oddHeader>&amp;L&amp;"NewsGotT,Normal"&amp;14&amp;UPlan de Control de Calidad de Producción de Materiales en Obras .</oddHeader>
    <oddFooter>&amp;L&amp;"NewsGotT,Normal"&amp;10&amp;G&amp;R&amp;"NewsGotT,Normal"&amp;9&amp;P de &amp;N</oddFooter>
  </headerFooter>
  <rowBreaks count="4" manualBreakCount="4">
    <brk id="49" max="12" man="1"/>
    <brk id="109" max="12" man="1"/>
    <brk id="167" max="12" man="1"/>
    <brk id="230" max="12" man="1"/>
  </rowBreaks>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S649"/>
  <sheetViews>
    <sheetView view="pageBreakPreview" zoomScale="75" zoomScaleNormal="75" zoomScaleSheetLayoutView="75" workbookViewId="0">
      <pane ySplit="3" topLeftCell="A204" activePane="bottomLeft" state="frozen"/>
      <selection activeCell="E54" sqref="E54"/>
      <selection pane="bottomLeft" activeCell="E54" sqref="E54"/>
    </sheetView>
  </sheetViews>
  <sheetFormatPr baseColWidth="10" defaultColWidth="11.42578125" defaultRowHeight="15"/>
  <cols>
    <col min="1" max="1" width="10.140625" style="222" customWidth="1"/>
    <col min="2" max="2" width="47.85546875" style="222" customWidth="1"/>
    <col min="3" max="3" width="5.85546875" style="223" customWidth="1"/>
    <col min="4" max="4" width="40.7109375" style="222" bestFit="1" customWidth="1"/>
    <col min="5" max="5" width="38" style="222" bestFit="1" customWidth="1"/>
    <col min="6" max="6" width="4.85546875" style="222" bestFit="1" customWidth="1"/>
    <col min="7" max="7" width="26.28515625" style="222" bestFit="1" customWidth="1"/>
    <col min="8" max="8" width="23.28515625" style="445" customWidth="1"/>
    <col min="9" max="9" width="15.28515625" style="446" customWidth="1"/>
    <col min="10" max="10" width="11.7109375" style="445" customWidth="1"/>
    <col min="11" max="11" width="11.7109375" style="449" customWidth="1"/>
    <col min="12" max="12" width="11.7109375" style="450" customWidth="1"/>
    <col min="13" max="13" width="47.42578125" style="222" customWidth="1"/>
  </cols>
  <sheetData>
    <row r="1" spans="1:13" ht="15.75" customHeight="1" thickTop="1">
      <c r="A1" s="652" t="s">
        <v>1288</v>
      </c>
      <c r="B1" s="655" t="s">
        <v>1289</v>
      </c>
      <c r="C1" s="656" t="s">
        <v>1290</v>
      </c>
      <c r="D1" s="659" t="s">
        <v>1291</v>
      </c>
      <c r="E1" s="661" t="s">
        <v>1292</v>
      </c>
      <c r="F1" s="662"/>
      <c r="G1" s="663"/>
      <c r="H1" s="664" t="s">
        <v>615</v>
      </c>
      <c r="I1" s="634"/>
      <c r="J1" s="664" t="s">
        <v>1112</v>
      </c>
      <c r="K1" s="633"/>
      <c r="L1" s="634"/>
      <c r="M1" s="702" t="s">
        <v>1290</v>
      </c>
    </row>
    <row r="2" spans="1:13">
      <c r="A2" s="653"/>
      <c r="B2" s="631"/>
      <c r="C2" s="657"/>
      <c r="D2" s="660"/>
      <c r="E2" s="630" t="s">
        <v>1293</v>
      </c>
      <c r="F2" s="641" t="s">
        <v>1294</v>
      </c>
      <c r="G2" s="642"/>
      <c r="H2" s="635" t="s">
        <v>1113</v>
      </c>
      <c r="I2" s="718" t="s">
        <v>1114</v>
      </c>
      <c r="J2" s="428" t="s">
        <v>1115</v>
      </c>
      <c r="K2" s="329" t="s">
        <v>1116</v>
      </c>
      <c r="L2" s="639" t="s">
        <v>1117</v>
      </c>
      <c r="M2" s="703"/>
    </row>
    <row r="3" spans="1:13" ht="15.75" thickBot="1">
      <c r="A3" s="654"/>
      <c r="B3" s="631"/>
      <c r="C3" s="658"/>
      <c r="D3" s="660"/>
      <c r="E3" s="631"/>
      <c r="F3" s="1" t="s">
        <v>1295</v>
      </c>
      <c r="G3" s="435" t="s">
        <v>1296</v>
      </c>
      <c r="H3" s="636"/>
      <c r="I3" s="719" t="s">
        <v>1114</v>
      </c>
      <c r="J3" s="429" t="s">
        <v>1118</v>
      </c>
      <c r="K3" s="330" t="s">
        <v>1119</v>
      </c>
      <c r="L3" s="640"/>
      <c r="M3" s="704"/>
    </row>
    <row r="4" spans="1:13" ht="19.5" thickTop="1">
      <c r="A4" s="178"/>
      <c r="B4" s="720" t="s">
        <v>1142</v>
      </c>
      <c r="C4" s="721"/>
      <c r="D4" s="721"/>
      <c r="E4" s="721"/>
      <c r="F4" s="721"/>
      <c r="G4" s="721"/>
      <c r="H4" s="721"/>
      <c r="I4" s="721"/>
      <c r="J4" s="721"/>
      <c r="K4" s="721"/>
      <c r="L4" s="721"/>
      <c r="M4" s="722"/>
    </row>
    <row r="5" spans="1:13">
      <c r="A5" s="70"/>
      <c r="B5" s="179" t="s">
        <v>879</v>
      </c>
      <c r="C5" s="565"/>
      <c r="D5" s="180"/>
      <c r="E5" s="180"/>
      <c r="F5" s="180"/>
      <c r="G5" s="180"/>
      <c r="H5" s="180"/>
      <c r="I5" s="180"/>
      <c r="J5" s="180"/>
      <c r="K5" s="566"/>
      <c r="L5" s="567"/>
      <c r="M5" s="181"/>
    </row>
    <row r="6" spans="1:13" ht="24">
      <c r="A6" s="70"/>
      <c r="B6" s="179" t="s">
        <v>1143</v>
      </c>
      <c r="C6" s="565"/>
      <c r="D6" s="180"/>
      <c r="E6" s="180"/>
      <c r="F6" s="180"/>
      <c r="G6" s="180"/>
      <c r="H6" s="180"/>
      <c r="I6" s="180"/>
      <c r="J6" s="180"/>
      <c r="K6" s="566"/>
      <c r="L6" s="567"/>
      <c r="M6" s="181" t="s">
        <v>1144</v>
      </c>
    </row>
    <row r="7" spans="1:13">
      <c r="A7" s="70"/>
      <c r="B7" s="179" t="s">
        <v>1145</v>
      </c>
      <c r="C7" s="565"/>
      <c r="D7" s="180"/>
      <c r="E7" s="180"/>
      <c r="F7" s="180"/>
      <c r="G7" s="180"/>
      <c r="H7" s="180"/>
      <c r="I7" s="180"/>
      <c r="J7" s="180"/>
      <c r="K7" s="566"/>
      <c r="L7" s="567"/>
      <c r="M7" s="181"/>
    </row>
    <row r="8" spans="1:13">
      <c r="A8" s="70"/>
      <c r="B8" s="184" t="s">
        <v>674</v>
      </c>
      <c r="C8" s="185"/>
      <c r="D8" s="180"/>
      <c r="E8" s="179"/>
      <c r="F8" s="134">
        <v>1</v>
      </c>
      <c r="G8" s="135" t="s">
        <v>679</v>
      </c>
      <c r="H8" s="171" t="s">
        <v>679</v>
      </c>
      <c r="I8" s="7"/>
      <c r="J8" s="384">
        <f t="shared" ref="J8:J13" si="0">ROUNDUP(I8,0)*F8</f>
        <v>0</v>
      </c>
      <c r="K8" s="383"/>
      <c r="L8" s="332">
        <f t="shared" ref="L8:L13" si="1">J8*K8</f>
        <v>0</v>
      </c>
      <c r="M8" s="183"/>
    </row>
    <row r="9" spans="1:13">
      <c r="A9" s="70">
        <v>2005</v>
      </c>
      <c r="B9" s="75" t="s">
        <v>798</v>
      </c>
      <c r="C9" s="134"/>
      <c r="D9" s="72" t="s">
        <v>1146</v>
      </c>
      <c r="E9" s="70" t="s">
        <v>687</v>
      </c>
      <c r="F9" s="134">
        <v>1</v>
      </c>
      <c r="G9" s="7" t="s">
        <v>1147</v>
      </c>
      <c r="H9" s="171" t="s">
        <v>1147</v>
      </c>
      <c r="I9" s="7"/>
      <c r="J9" s="384">
        <f t="shared" si="0"/>
        <v>0</v>
      </c>
      <c r="K9" s="383"/>
      <c r="L9" s="332">
        <f t="shared" si="1"/>
        <v>0</v>
      </c>
      <c r="M9" s="182"/>
    </row>
    <row r="10" spans="1:13">
      <c r="A10" s="70">
        <v>2023</v>
      </c>
      <c r="B10" s="71" t="s">
        <v>1148</v>
      </c>
      <c r="C10" s="134"/>
      <c r="D10" s="72" t="s">
        <v>1149</v>
      </c>
      <c r="E10" s="70" t="s">
        <v>687</v>
      </c>
      <c r="F10" s="134">
        <v>1</v>
      </c>
      <c r="G10" s="7" t="s">
        <v>1147</v>
      </c>
      <c r="H10" s="171" t="s">
        <v>1147</v>
      </c>
      <c r="I10" s="7"/>
      <c r="J10" s="384">
        <f t="shared" si="0"/>
        <v>0</v>
      </c>
      <c r="K10" s="383"/>
      <c r="L10" s="332">
        <f t="shared" si="1"/>
        <v>0</v>
      </c>
      <c r="M10" s="182"/>
    </row>
    <row r="11" spans="1:13">
      <c r="A11" s="70">
        <v>2017</v>
      </c>
      <c r="B11" s="75" t="s">
        <v>1150</v>
      </c>
      <c r="C11" s="134"/>
      <c r="D11" s="72" t="s">
        <v>1151</v>
      </c>
      <c r="E11" s="70" t="s">
        <v>687</v>
      </c>
      <c r="F11" s="134">
        <v>2</v>
      </c>
      <c r="G11" s="7" t="s">
        <v>1147</v>
      </c>
      <c r="H11" s="171" t="s">
        <v>1147</v>
      </c>
      <c r="I11" s="7"/>
      <c r="J11" s="384">
        <f t="shared" si="0"/>
        <v>0</v>
      </c>
      <c r="K11" s="383"/>
      <c r="L11" s="332">
        <f t="shared" si="1"/>
        <v>0</v>
      </c>
      <c r="M11" s="182"/>
    </row>
    <row r="12" spans="1:13">
      <c r="A12" s="70">
        <v>2008</v>
      </c>
      <c r="B12" s="75" t="s">
        <v>1152</v>
      </c>
      <c r="C12" s="134" t="s">
        <v>1299</v>
      </c>
      <c r="D12" s="72" t="s">
        <v>828</v>
      </c>
      <c r="E12" s="70" t="s">
        <v>687</v>
      </c>
      <c r="F12" s="134">
        <v>1</v>
      </c>
      <c r="G12" s="135" t="s">
        <v>1147</v>
      </c>
      <c r="H12" s="171" t="s">
        <v>1147</v>
      </c>
      <c r="I12" s="7"/>
      <c r="J12" s="384">
        <f t="shared" si="0"/>
        <v>0</v>
      </c>
      <c r="K12" s="383"/>
      <c r="L12" s="332">
        <f t="shared" si="1"/>
        <v>0</v>
      </c>
      <c r="M12" s="182" t="s">
        <v>1153</v>
      </c>
    </row>
    <row r="13" spans="1:13">
      <c r="A13" s="70">
        <v>2003</v>
      </c>
      <c r="B13" s="75" t="s">
        <v>1025</v>
      </c>
      <c r="C13" s="186"/>
      <c r="D13" s="72" t="s">
        <v>1154</v>
      </c>
      <c r="E13" s="70" t="s">
        <v>687</v>
      </c>
      <c r="F13" s="134">
        <v>1</v>
      </c>
      <c r="G13" s="135" t="s">
        <v>1147</v>
      </c>
      <c r="H13" s="171" t="s">
        <v>1147</v>
      </c>
      <c r="I13" s="7"/>
      <c r="J13" s="384">
        <f t="shared" si="0"/>
        <v>0</v>
      </c>
      <c r="K13" s="383"/>
      <c r="L13" s="332">
        <f t="shared" si="1"/>
        <v>0</v>
      </c>
      <c r="M13" s="187"/>
    </row>
    <row r="14" spans="1:13">
      <c r="A14" s="70">
        <v>2103</v>
      </c>
      <c r="B14" s="75" t="s">
        <v>1155</v>
      </c>
      <c r="C14" s="188"/>
      <c r="D14" s="72" t="s">
        <v>1156</v>
      </c>
      <c r="E14" s="70" t="s">
        <v>687</v>
      </c>
      <c r="F14" s="189">
        <v>1</v>
      </c>
      <c r="G14" s="135" t="s">
        <v>679</v>
      </c>
      <c r="H14" s="171" t="s">
        <v>679</v>
      </c>
      <c r="I14" s="7"/>
      <c r="J14" s="384">
        <f t="shared" ref="J14:J21" si="2">ROUNDUP(I14,0)*F14</f>
        <v>0</v>
      </c>
      <c r="K14" s="383"/>
      <c r="L14" s="332">
        <f t="shared" ref="L14:L21" si="3">J14*K14</f>
        <v>0</v>
      </c>
      <c r="M14" s="191"/>
    </row>
    <row r="15" spans="1:13">
      <c r="A15" s="70">
        <v>2104</v>
      </c>
      <c r="B15" s="75" t="s">
        <v>1157</v>
      </c>
      <c r="C15" s="188"/>
      <c r="D15" s="72" t="s">
        <v>1158</v>
      </c>
      <c r="E15" s="70" t="s">
        <v>687</v>
      </c>
      <c r="F15" s="134">
        <v>1</v>
      </c>
      <c r="G15" s="135" t="s">
        <v>679</v>
      </c>
      <c r="H15" s="171" t="s">
        <v>679</v>
      </c>
      <c r="I15" s="7"/>
      <c r="J15" s="384">
        <f t="shared" si="2"/>
        <v>0</v>
      </c>
      <c r="K15" s="383"/>
      <c r="L15" s="332">
        <f t="shared" si="3"/>
        <v>0</v>
      </c>
      <c r="M15" s="182"/>
    </row>
    <row r="16" spans="1:13">
      <c r="A16" s="70">
        <v>2102</v>
      </c>
      <c r="B16" s="71" t="s">
        <v>1159</v>
      </c>
      <c r="C16" s="134"/>
      <c r="D16" s="72" t="s">
        <v>1160</v>
      </c>
      <c r="E16" s="70" t="s">
        <v>687</v>
      </c>
      <c r="F16" s="134">
        <v>1</v>
      </c>
      <c r="G16" s="135" t="s">
        <v>679</v>
      </c>
      <c r="H16" s="171" t="s">
        <v>679</v>
      </c>
      <c r="I16" s="7"/>
      <c r="J16" s="384">
        <f t="shared" si="2"/>
        <v>0</v>
      </c>
      <c r="K16" s="383"/>
      <c r="L16" s="332">
        <f t="shared" si="3"/>
        <v>0</v>
      </c>
      <c r="M16" s="182"/>
    </row>
    <row r="17" spans="1:13" ht="24" customHeight="1">
      <c r="A17" s="70">
        <v>2100</v>
      </c>
      <c r="B17" s="71" t="s">
        <v>1161</v>
      </c>
      <c r="C17" s="134"/>
      <c r="D17" s="72" t="s">
        <v>1162</v>
      </c>
      <c r="E17" s="70" t="s">
        <v>687</v>
      </c>
      <c r="F17" s="134">
        <v>1</v>
      </c>
      <c r="G17" s="135" t="s">
        <v>679</v>
      </c>
      <c r="H17" s="171" t="s">
        <v>679</v>
      </c>
      <c r="I17" s="7"/>
      <c r="J17" s="384">
        <f t="shared" si="2"/>
        <v>0</v>
      </c>
      <c r="K17" s="383"/>
      <c r="L17" s="332">
        <f t="shared" si="3"/>
        <v>0</v>
      </c>
      <c r="M17" s="182"/>
    </row>
    <row r="18" spans="1:13">
      <c r="A18" s="70">
        <v>2110</v>
      </c>
      <c r="B18" s="71" t="s">
        <v>1163</v>
      </c>
      <c r="C18" s="134" t="s">
        <v>1299</v>
      </c>
      <c r="D18" s="72" t="s">
        <v>1164</v>
      </c>
      <c r="E18" s="70" t="s">
        <v>687</v>
      </c>
      <c r="F18" s="189">
        <v>1</v>
      </c>
      <c r="G18" s="135" t="s">
        <v>679</v>
      </c>
      <c r="H18" s="171" t="s">
        <v>679</v>
      </c>
      <c r="I18" s="7"/>
      <c r="J18" s="384">
        <f t="shared" si="2"/>
        <v>0</v>
      </c>
      <c r="K18" s="383"/>
      <c r="L18" s="332">
        <f t="shared" si="3"/>
        <v>0</v>
      </c>
      <c r="M18" s="182" t="s">
        <v>1165</v>
      </c>
    </row>
    <row r="19" spans="1:13" ht="33.75">
      <c r="A19" s="70">
        <v>2101</v>
      </c>
      <c r="B19" s="71" t="s">
        <v>1166</v>
      </c>
      <c r="C19" s="134" t="s">
        <v>1299</v>
      </c>
      <c r="D19" s="72" t="s">
        <v>1167</v>
      </c>
      <c r="E19" s="70" t="s">
        <v>687</v>
      </c>
      <c r="F19" s="134">
        <v>1</v>
      </c>
      <c r="G19" s="135" t="s">
        <v>679</v>
      </c>
      <c r="H19" s="171" t="s">
        <v>679</v>
      </c>
      <c r="I19" s="7"/>
      <c r="J19" s="384">
        <f t="shared" si="2"/>
        <v>0</v>
      </c>
      <c r="K19" s="383"/>
      <c r="L19" s="332">
        <f t="shared" si="3"/>
        <v>0</v>
      </c>
      <c r="M19" s="182" t="s">
        <v>1168</v>
      </c>
    </row>
    <row r="20" spans="1:13" ht="22.5">
      <c r="A20" s="70">
        <v>2111</v>
      </c>
      <c r="B20" s="142" t="s">
        <v>1169</v>
      </c>
      <c r="C20" s="134" t="s">
        <v>1299</v>
      </c>
      <c r="D20" s="72" t="s">
        <v>1170</v>
      </c>
      <c r="E20" s="70" t="s">
        <v>687</v>
      </c>
      <c r="F20" s="134">
        <v>1</v>
      </c>
      <c r="G20" s="135" t="s">
        <v>679</v>
      </c>
      <c r="H20" s="171" t="s">
        <v>679</v>
      </c>
      <c r="I20" s="7"/>
      <c r="J20" s="384">
        <f t="shared" si="2"/>
        <v>0</v>
      </c>
      <c r="K20" s="383"/>
      <c r="L20" s="332">
        <f t="shared" si="3"/>
        <v>0</v>
      </c>
      <c r="M20" s="182" t="s">
        <v>1171</v>
      </c>
    </row>
    <row r="21" spans="1:13" ht="22.5">
      <c r="A21" s="70">
        <v>2112</v>
      </c>
      <c r="B21" s="142" t="s">
        <v>1172</v>
      </c>
      <c r="C21" s="134" t="s">
        <v>1299</v>
      </c>
      <c r="D21" s="72" t="s">
        <v>1173</v>
      </c>
      <c r="E21" s="70" t="s">
        <v>687</v>
      </c>
      <c r="F21" s="134">
        <v>1</v>
      </c>
      <c r="G21" s="135" t="s">
        <v>679</v>
      </c>
      <c r="H21" s="171" t="s">
        <v>679</v>
      </c>
      <c r="I21" s="7"/>
      <c r="J21" s="384">
        <f t="shared" si="2"/>
        <v>0</v>
      </c>
      <c r="K21" s="383"/>
      <c r="L21" s="332">
        <f t="shared" si="3"/>
        <v>0</v>
      </c>
      <c r="M21" s="182" t="s">
        <v>1174</v>
      </c>
    </row>
    <row r="22" spans="1:13" ht="22.5">
      <c r="A22" s="70"/>
      <c r="B22" s="179" t="s">
        <v>1175</v>
      </c>
      <c r="C22" s="565"/>
      <c r="D22" s="180"/>
      <c r="E22" s="180"/>
      <c r="F22" s="180"/>
      <c r="G22" s="180"/>
      <c r="H22" s="180"/>
      <c r="I22" s="180"/>
      <c r="J22" s="180"/>
      <c r="K22" s="566"/>
      <c r="L22" s="567"/>
      <c r="M22" s="181" t="s">
        <v>1176</v>
      </c>
    </row>
    <row r="23" spans="1:13">
      <c r="A23" s="70"/>
      <c r="B23" s="184" t="s">
        <v>674</v>
      </c>
      <c r="C23" s="185"/>
      <c r="D23" s="180"/>
      <c r="E23" s="179"/>
      <c r="F23" s="134">
        <v>1</v>
      </c>
      <c r="G23" s="135" t="s">
        <v>679</v>
      </c>
      <c r="H23" s="171" t="s">
        <v>679</v>
      </c>
      <c r="I23" s="7"/>
      <c r="J23" s="384">
        <f t="shared" ref="J23:J29" si="4">ROUNDUP(I23,0)*F23</f>
        <v>0</v>
      </c>
      <c r="K23" s="383"/>
      <c r="L23" s="332">
        <f t="shared" ref="L23:L29" si="5">J23*K23</f>
        <v>0</v>
      </c>
      <c r="M23" s="183"/>
    </row>
    <row r="24" spans="1:13">
      <c r="A24" s="73">
        <v>2014</v>
      </c>
      <c r="B24" s="71" t="s">
        <v>1177</v>
      </c>
      <c r="C24" s="134"/>
      <c r="D24" s="72" t="s">
        <v>1178</v>
      </c>
      <c r="E24" s="70" t="s">
        <v>687</v>
      </c>
      <c r="F24" s="134">
        <v>1</v>
      </c>
      <c r="G24" s="7" t="s">
        <v>1147</v>
      </c>
      <c r="H24" s="171" t="s">
        <v>1147</v>
      </c>
      <c r="I24" s="7"/>
      <c r="J24" s="384">
        <f t="shared" si="4"/>
        <v>0</v>
      </c>
      <c r="K24" s="383"/>
      <c r="L24" s="332">
        <f t="shared" si="5"/>
        <v>0</v>
      </c>
      <c r="M24" s="182"/>
    </row>
    <row r="25" spans="1:13">
      <c r="A25" s="73">
        <v>2005</v>
      </c>
      <c r="B25" s="75" t="s">
        <v>798</v>
      </c>
      <c r="C25" s="134"/>
      <c r="D25" s="72" t="s">
        <v>1146</v>
      </c>
      <c r="E25" s="70" t="s">
        <v>687</v>
      </c>
      <c r="F25" s="134">
        <v>1</v>
      </c>
      <c r="G25" s="7" t="s">
        <v>1147</v>
      </c>
      <c r="H25" s="171" t="s">
        <v>1147</v>
      </c>
      <c r="I25" s="7"/>
      <c r="J25" s="384">
        <f t="shared" si="4"/>
        <v>0</v>
      </c>
      <c r="K25" s="383"/>
      <c r="L25" s="332">
        <f t="shared" si="5"/>
        <v>0</v>
      </c>
      <c r="M25" s="182"/>
    </row>
    <row r="26" spans="1:13">
      <c r="A26" s="70">
        <v>2031</v>
      </c>
      <c r="B26" s="71" t="s">
        <v>1179</v>
      </c>
      <c r="C26" s="134"/>
      <c r="D26" s="72" t="s">
        <v>701</v>
      </c>
      <c r="E26" s="70" t="s">
        <v>687</v>
      </c>
      <c r="F26" s="134">
        <v>1</v>
      </c>
      <c r="G26" s="7" t="s">
        <v>1147</v>
      </c>
      <c r="H26" s="171" t="s">
        <v>1147</v>
      </c>
      <c r="I26" s="7"/>
      <c r="J26" s="384">
        <f t="shared" si="4"/>
        <v>0</v>
      </c>
      <c r="K26" s="383"/>
      <c r="L26" s="332">
        <f t="shared" si="5"/>
        <v>0</v>
      </c>
      <c r="M26" s="182"/>
    </row>
    <row r="27" spans="1:13">
      <c r="A27" s="70">
        <v>2103</v>
      </c>
      <c r="B27" s="75" t="s">
        <v>1155</v>
      </c>
      <c r="C27" s="188"/>
      <c r="D27" s="72" t="s">
        <v>1156</v>
      </c>
      <c r="E27" s="70" t="s">
        <v>687</v>
      </c>
      <c r="F27" s="189">
        <v>1</v>
      </c>
      <c r="G27" s="135" t="s">
        <v>679</v>
      </c>
      <c r="H27" s="171" t="s">
        <v>679</v>
      </c>
      <c r="I27" s="7"/>
      <c r="J27" s="384">
        <f t="shared" si="4"/>
        <v>0</v>
      </c>
      <c r="K27" s="383"/>
      <c r="L27" s="332">
        <f t="shared" si="5"/>
        <v>0</v>
      </c>
      <c r="M27" s="191"/>
    </row>
    <row r="28" spans="1:13">
      <c r="A28" s="70">
        <v>2104</v>
      </c>
      <c r="B28" s="75" t="s">
        <v>1157</v>
      </c>
      <c r="C28" s="188"/>
      <c r="D28" s="72" t="s">
        <v>1158</v>
      </c>
      <c r="E28" s="70" t="s">
        <v>687</v>
      </c>
      <c r="F28" s="134">
        <v>1</v>
      </c>
      <c r="G28" s="135" t="s">
        <v>679</v>
      </c>
      <c r="H28" s="171" t="s">
        <v>679</v>
      </c>
      <c r="I28" s="7"/>
      <c r="J28" s="384">
        <f t="shared" si="4"/>
        <v>0</v>
      </c>
      <c r="K28" s="383"/>
      <c r="L28" s="332">
        <f t="shared" si="5"/>
        <v>0</v>
      </c>
      <c r="M28" s="182"/>
    </row>
    <row r="29" spans="1:13">
      <c r="A29" s="70">
        <v>2022</v>
      </c>
      <c r="B29" s="75" t="s">
        <v>12</v>
      </c>
      <c r="C29" s="134"/>
      <c r="D29" s="72" t="s">
        <v>13</v>
      </c>
      <c r="E29" s="70" t="s">
        <v>687</v>
      </c>
      <c r="F29" s="134">
        <v>1</v>
      </c>
      <c r="G29" s="7" t="s">
        <v>1147</v>
      </c>
      <c r="H29" s="171" t="s">
        <v>1147</v>
      </c>
      <c r="I29" s="7"/>
      <c r="J29" s="384">
        <f t="shared" si="4"/>
        <v>0</v>
      </c>
      <c r="K29" s="383"/>
      <c r="L29" s="332">
        <f t="shared" si="5"/>
        <v>0</v>
      </c>
      <c r="M29" s="182"/>
    </row>
    <row r="30" spans="1:13">
      <c r="A30" s="70">
        <v>2004</v>
      </c>
      <c r="B30" s="75" t="s">
        <v>1180</v>
      </c>
      <c r="C30" s="186"/>
      <c r="D30" s="72" t="s">
        <v>1154</v>
      </c>
      <c r="E30" s="141"/>
      <c r="F30" s="186"/>
      <c r="G30" s="192"/>
      <c r="H30" s="441"/>
      <c r="I30" s="192"/>
      <c r="J30" s="441"/>
      <c r="K30" s="447"/>
      <c r="L30" s="448"/>
      <c r="M30" s="187"/>
    </row>
    <row r="31" spans="1:13">
      <c r="A31" s="70">
        <v>2010</v>
      </c>
      <c r="B31" s="71" t="s">
        <v>1181</v>
      </c>
      <c r="C31" s="134"/>
      <c r="D31" s="72" t="s">
        <v>17</v>
      </c>
      <c r="E31" s="70" t="s">
        <v>687</v>
      </c>
      <c r="F31" s="134">
        <v>1</v>
      </c>
      <c r="G31" s="135" t="s">
        <v>1147</v>
      </c>
      <c r="H31" s="171" t="s">
        <v>1147</v>
      </c>
      <c r="I31" s="7"/>
      <c r="J31" s="384">
        <f>ROUNDUP(I31,0)*F31</f>
        <v>0</v>
      </c>
      <c r="K31" s="383"/>
      <c r="L31" s="332">
        <f>J31*K31</f>
        <v>0</v>
      </c>
      <c r="M31" s="182"/>
    </row>
    <row r="32" spans="1:13" ht="22.5">
      <c r="A32" s="70">
        <v>2101</v>
      </c>
      <c r="B32" s="71" t="s">
        <v>1166</v>
      </c>
      <c r="C32" s="134" t="s">
        <v>1299</v>
      </c>
      <c r="D32" s="72" t="s">
        <v>1167</v>
      </c>
      <c r="E32" s="70" t="s">
        <v>687</v>
      </c>
      <c r="F32" s="134">
        <v>1</v>
      </c>
      <c r="G32" s="7" t="s">
        <v>1182</v>
      </c>
      <c r="H32" s="171" t="s">
        <v>679</v>
      </c>
      <c r="I32" s="7"/>
      <c r="J32" s="384">
        <f>ROUNDUP(I32,0)*F32</f>
        <v>0</v>
      </c>
      <c r="K32" s="383"/>
      <c r="L32" s="332">
        <f>J32*K32</f>
        <v>0</v>
      </c>
      <c r="M32" s="182" t="s">
        <v>1183</v>
      </c>
    </row>
    <row r="33" spans="1:13" ht="22.5">
      <c r="A33" s="70">
        <v>2111</v>
      </c>
      <c r="B33" s="142" t="s">
        <v>1169</v>
      </c>
      <c r="C33" s="134" t="s">
        <v>1299</v>
      </c>
      <c r="D33" s="72" t="s">
        <v>1170</v>
      </c>
      <c r="E33" s="70" t="s">
        <v>687</v>
      </c>
      <c r="F33" s="134">
        <v>1</v>
      </c>
      <c r="G33" s="7" t="s">
        <v>1182</v>
      </c>
      <c r="H33" s="171" t="s">
        <v>679</v>
      </c>
      <c r="I33" s="7"/>
      <c r="J33" s="384">
        <f>ROUNDUP(I33,0)*F33</f>
        <v>0</v>
      </c>
      <c r="K33" s="383"/>
      <c r="L33" s="332">
        <f>J33*K33</f>
        <v>0</v>
      </c>
      <c r="M33" s="182" t="s">
        <v>1171</v>
      </c>
    </row>
    <row r="34" spans="1:13" ht="22.5">
      <c r="A34" s="70">
        <v>2112</v>
      </c>
      <c r="B34" s="142" t="s">
        <v>1172</v>
      </c>
      <c r="C34" s="134" t="s">
        <v>1299</v>
      </c>
      <c r="D34" s="72" t="s">
        <v>1173</v>
      </c>
      <c r="E34" s="70" t="s">
        <v>687</v>
      </c>
      <c r="F34" s="134">
        <v>1</v>
      </c>
      <c r="G34" s="7" t="s">
        <v>1182</v>
      </c>
      <c r="H34" s="171" t="s">
        <v>679</v>
      </c>
      <c r="I34" s="7"/>
      <c r="J34" s="384">
        <f>ROUNDUP(I34,0)*F34</f>
        <v>0</v>
      </c>
      <c r="K34" s="383"/>
      <c r="L34" s="332">
        <f>J34*K34</f>
        <v>0</v>
      </c>
      <c r="M34" s="182" t="s">
        <v>1174</v>
      </c>
    </row>
    <row r="35" spans="1:13" ht="33.75">
      <c r="A35" s="70">
        <v>2110</v>
      </c>
      <c r="B35" s="75" t="s">
        <v>1163</v>
      </c>
      <c r="C35" s="134" t="s">
        <v>1299</v>
      </c>
      <c r="D35" s="72" t="s">
        <v>1164</v>
      </c>
      <c r="E35" s="70" t="s">
        <v>687</v>
      </c>
      <c r="F35" s="189">
        <v>1</v>
      </c>
      <c r="G35" s="190" t="s">
        <v>679</v>
      </c>
      <c r="H35" s="171" t="s">
        <v>679</v>
      </c>
      <c r="I35" s="7"/>
      <c r="J35" s="384">
        <f>ROUNDUP(I35,0)*F35</f>
        <v>0</v>
      </c>
      <c r="K35" s="383"/>
      <c r="L35" s="332">
        <f>J35*K35</f>
        <v>0</v>
      </c>
      <c r="M35" s="182" t="s">
        <v>1184</v>
      </c>
    </row>
    <row r="36" spans="1:13">
      <c r="A36" s="70"/>
      <c r="B36" s="179" t="s">
        <v>1185</v>
      </c>
      <c r="C36" s="565"/>
      <c r="D36" s="180"/>
      <c r="E36" s="180"/>
      <c r="F36" s="180"/>
      <c r="G36" s="180"/>
      <c r="H36" s="180"/>
      <c r="I36" s="180"/>
      <c r="J36" s="180"/>
      <c r="K36" s="566"/>
      <c r="L36" s="567"/>
      <c r="M36" s="181"/>
    </row>
    <row r="37" spans="1:13">
      <c r="A37" s="73">
        <v>1002</v>
      </c>
      <c r="B37" s="142" t="s">
        <v>1186</v>
      </c>
      <c r="C37" s="590" t="s">
        <v>1299</v>
      </c>
      <c r="D37" s="193" t="s">
        <v>1065</v>
      </c>
      <c r="E37" s="70" t="s">
        <v>687</v>
      </c>
      <c r="F37" s="6">
        <v>1</v>
      </c>
      <c r="G37" s="7" t="s">
        <v>781</v>
      </c>
      <c r="H37" s="307" t="s">
        <v>791</v>
      </c>
      <c r="I37" s="11"/>
      <c r="J37" s="384">
        <f t="shared" ref="J37:J42" si="6">ROUNDUP(I37,0)*F37</f>
        <v>0</v>
      </c>
      <c r="K37" s="383"/>
      <c r="L37" s="332">
        <f t="shared" ref="L37:L42" si="7">J37*K37</f>
        <v>0</v>
      </c>
      <c r="M37" s="671" t="s">
        <v>1187</v>
      </c>
    </row>
    <row r="38" spans="1:13">
      <c r="A38" s="73">
        <v>1001</v>
      </c>
      <c r="B38" s="142" t="s">
        <v>1066</v>
      </c>
      <c r="C38" s="617"/>
      <c r="D38" s="193" t="s">
        <v>1067</v>
      </c>
      <c r="E38" s="70" t="s">
        <v>687</v>
      </c>
      <c r="F38" s="6">
        <v>1</v>
      </c>
      <c r="G38" s="7" t="s">
        <v>781</v>
      </c>
      <c r="H38" s="307" t="s">
        <v>791</v>
      </c>
      <c r="I38" s="11"/>
      <c r="J38" s="384">
        <f t="shared" si="6"/>
        <v>0</v>
      </c>
      <c r="K38" s="383"/>
      <c r="L38" s="332">
        <f t="shared" si="7"/>
        <v>0</v>
      </c>
      <c r="M38" s="713"/>
    </row>
    <row r="39" spans="1:13">
      <c r="A39" s="73">
        <v>1000</v>
      </c>
      <c r="B39" s="142" t="s">
        <v>1188</v>
      </c>
      <c r="C39" s="617"/>
      <c r="D39" s="194" t="s">
        <v>1069</v>
      </c>
      <c r="E39" s="70" t="s">
        <v>687</v>
      </c>
      <c r="F39" s="6">
        <v>1</v>
      </c>
      <c r="G39" s="7" t="s">
        <v>781</v>
      </c>
      <c r="H39" s="307" t="s">
        <v>791</v>
      </c>
      <c r="I39" s="11"/>
      <c r="J39" s="384">
        <f t="shared" si="6"/>
        <v>0</v>
      </c>
      <c r="K39" s="383"/>
      <c r="L39" s="332">
        <f t="shared" si="7"/>
        <v>0</v>
      </c>
      <c r="M39" s="713"/>
    </row>
    <row r="40" spans="1:13">
      <c r="A40" s="73">
        <v>1003</v>
      </c>
      <c r="B40" s="142" t="s">
        <v>1070</v>
      </c>
      <c r="C40" s="617"/>
      <c r="D40" s="194" t="s">
        <v>1189</v>
      </c>
      <c r="E40" s="70" t="s">
        <v>687</v>
      </c>
      <c r="F40" s="6">
        <v>1</v>
      </c>
      <c r="G40" s="7" t="s">
        <v>781</v>
      </c>
      <c r="H40" s="307" t="s">
        <v>791</v>
      </c>
      <c r="I40" s="11"/>
      <c r="J40" s="384">
        <f t="shared" si="6"/>
        <v>0</v>
      </c>
      <c r="K40" s="383"/>
      <c r="L40" s="332">
        <f t="shared" si="7"/>
        <v>0</v>
      </c>
      <c r="M40" s="713"/>
    </row>
    <row r="41" spans="1:13">
      <c r="A41" s="73">
        <v>1004</v>
      </c>
      <c r="B41" s="142" t="s">
        <v>1190</v>
      </c>
      <c r="C41" s="617"/>
      <c r="D41" s="194" t="s">
        <v>1191</v>
      </c>
      <c r="E41" s="70" t="s">
        <v>687</v>
      </c>
      <c r="F41" s="6">
        <v>1</v>
      </c>
      <c r="G41" s="7" t="s">
        <v>781</v>
      </c>
      <c r="H41" s="307" t="s">
        <v>791</v>
      </c>
      <c r="I41" s="11"/>
      <c r="J41" s="384">
        <f t="shared" si="6"/>
        <v>0</v>
      </c>
      <c r="K41" s="383"/>
      <c r="L41" s="332">
        <f t="shared" si="7"/>
        <v>0</v>
      </c>
      <c r="M41" s="713"/>
    </row>
    <row r="42" spans="1:13">
      <c r="A42" s="73">
        <v>1005</v>
      </c>
      <c r="B42" s="147" t="s">
        <v>1192</v>
      </c>
      <c r="C42" s="591"/>
      <c r="D42" s="194" t="s">
        <v>1193</v>
      </c>
      <c r="E42" s="70" t="s">
        <v>687</v>
      </c>
      <c r="F42" s="6">
        <v>1</v>
      </c>
      <c r="G42" s="7" t="s">
        <v>781</v>
      </c>
      <c r="H42" s="307" t="s">
        <v>791</v>
      </c>
      <c r="I42" s="11"/>
      <c r="J42" s="384">
        <f t="shared" si="6"/>
        <v>0</v>
      </c>
      <c r="K42" s="383"/>
      <c r="L42" s="332">
        <f t="shared" si="7"/>
        <v>0</v>
      </c>
      <c r="M42" s="672"/>
    </row>
    <row r="43" spans="1:13">
      <c r="A43" s="70"/>
      <c r="B43" s="179" t="s">
        <v>1194</v>
      </c>
      <c r="C43" s="565"/>
      <c r="D43" s="180"/>
      <c r="E43" s="180"/>
      <c r="F43" s="180"/>
      <c r="G43" s="180"/>
      <c r="H43" s="180"/>
      <c r="I43" s="180"/>
      <c r="J43" s="180"/>
      <c r="K43" s="566"/>
      <c r="L43" s="567"/>
      <c r="M43" s="181"/>
    </row>
    <row r="44" spans="1:13" ht="22.5">
      <c r="A44" s="73"/>
      <c r="B44" s="142" t="s">
        <v>1195</v>
      </c>
      <c r="C44" s="195"/>
      <c r="D44" s="72" t="s">
        <v>1196</v>
      </c>
      <c r="E44" s="196"/>
      <c r="F44" s="134">
        <v>1</v>
      </c>
      <c r="G44" s="7" t="s">
        <v>679</v>
      </c>
      <c r="H44" s="171" t="s">
        <v>679</v>
      </c>
      <c r="I44" s="7"/>
      <c r="J44" s="384">
        <f>ROUNDUP(I44,0)*F44</f>
        <v>0</v>
      </c>
      <c r="K44" s="383"/>
      <c r="L44" s="332">
        <f t="shared" ref="L44:L52" si="8">J44*K44</f>
        <v>0</v>
      </c>
      <c r="M44" s="182"/>
    </row>
    <row r="45" spans="1:13">
      <c r="A45" s="73">
        <v>1101</v>
      </c>
      <c r="B45" s="147" t="s">
        <v>1197</v>
      </c>
      <c r="C45" s="580" t="s">
        <v>1299</v>
      </c>
      <c r="D45" s="143" t="s">
        <v>1198</v>
      </c>
      <c r="E45" s="5" t="s">
        <v>1199</v>
      </c>
      <c r="F45" s="6">
        <v>1</v>
      </c>
      <c r="G45" s="7" t="s">
        <v>453</v>
      </c>
      <c r="H45" s="5" t="s">
        <v>452</v>
      </c>
      <c r="I45" s="439"/>
      <c r="J45" s="414">
        <f t="shared" ref="J45:J50" si="9">IF(H45="Tm",ROUNDUP(I45/200,0)*F45,IF(OR(H45="Tipo",H45="mes"),I45*F45,IF(AND(H45="Tipo / Tm / mes",I45=""),0,"¿UNIDADES?")))</f>
        <v>0</v>
      </c>
      <c r="K45" s="339"/>
      <c r="L45" s="340">
        <f t="shared" si="8"/>
        <v>0</v>
      </c>
      <c r="M45" s="671" t="s">
        <v>1201</v>
      </c>
    </row>
    <row r="46" spans="1:13">
      <c r="A46" s="73">
        <v>1100</v>
      </c>
      <c r="B46" s="147" t="s">
        <v>1202</v>
      </c>
      <c r="C46" s="616"/>
      <c r="D46" s="143" t="s">
        <v>1198</v>
      </c>
      <c r="E46" s="5" t="s">
        <v>1199</v>
      </c>
      <c r="F46" s="6">
        <v>1</v>
      </c>
      <c r="G46" s="7" t="s">
        <v>453</v>
      </c>
      <c r="H46" s="5" t="s">
        <v>452</v>
      </c>
      <c r="I46" s="439"/>
      <c r="J46" s="414">
        <f t="shared" si="9"/>
        <v>0</v>
      </c>
      <c r="K46" s="339"/>
      <c r="L46" s="340">
        <f t="shared" si="8"/>
        <v>0</v>
      </c>
      <c r="M46" s="713"/>
    </row>
    <row r="47" spans="1:13">
      <c r="A47" s="73">
        <v>1103</v>
      </c>
      <c r="B47" s="142" t="s">
        <v>1203</v>
      </c>
      <c r="C47" s="616"/>
      <c r="D47" s="143" t="s">
        <v>1198</v>
      </c>
      <c r="E47" s="5" t="s">
        <v>1199</v>
      </c>
      <c r="F47" s="6">
        <v>1</v>
      </c>
      <c r="G47" s="7" t="s">
        <v>453</v>
      </c>
      <c r="H47" s="5" t="s">
        <v>452</v>
      </c>
      <c r="I47" s="439"/>
      <c r="J47" s="414">
        <f t="shared" si="9"/>
        <v>0</v>
      </c>
      <c r="K47" s="339"/>
      <c r="L47" s="340">
        <f t="shared" si="8"/>
        <v>0</v>
      </c>
      <c r="M47" s="713"/>
    </row>
    <row r="48" spans="1:13">
      <c r="A48" s="73">
        <v>1104</v>
      </c>
      <c r="B48" s="147" t="s">
        <v>1204</v>
      </c>
      <c r="C48" s="581"/>
      <c r="D48" s="143" t="s">
        <v>1205</v>
      </c>
      <c r="E48" s="5" t="s">
        <v>1199</v>
      </c>
      <c r="F48" s="6">
        <v>1</v>
      </c>
      <c r="G48" s="7" t="s">
        <v>453</v>
      </c>
      <c r="H48" s="5" t="s">
        <v>452</v>
      </c>
      <c r="I48" s="439"/>
      <c r="J48" s="414">
        <f t="shared" si="9"/>
        <v>0</v>
      </c>
      <c r="K48" s="339"/>
      <c r="L48" s="340">
        <f t="shared" si="8"/>
        <v>0</v>
      </c>
      <c r="M48" s="672"/>
    </row>
    <row r="49" spans="1:13">
      <c r="A49" s="73">
        <v>1105</v>
      </c>
      <c r="B49" s="147" t="s">
        <v>1206</v>
      </c>
      <c r="C49" s="580" t="s">
        <v>1299</v>
      </c>
      <c r="D49" s="143" t="s">
        <v>1198</v>
      </c>
      <c r="E49" s="5" t="s">
        <v>1199</v>
      </c>
      <c r="F49" s="6">
        <v>1</v>
      </c>
      <c r="G49" s="7" t="s">
        <v>453</v>
      </c>
      <c r="H49" s="5" t="s">
        <v>452</v>
      </c>
      <c r="I49" s="439"/>
      <c r="J49" s="414">
        <f t="shared" si="9"/>
        <v>0</v>
      </c>
      <c r="K49" s="339"/>
      <c r="L49" s="340">
        <f t="shared" si="8"/>
        <v>0</v>
      </c>
      <c r="M49" s="671" t="s">
        <v>1207</v>
      </c>
    </row>
    <row r="50" spans="1:13">
      <c r="A50" s="73">
        <v>1106</v>
      </c>
      <c r="B50" s="147" t="s">
        <v>1208</v>
      </c>
      <c r="C50" s="616"/>
      <c r="D50" s="143" t="s">
        <v>1209</v>
      </c>
      <c r="E50" s="5" t="s">
        <v>1199</v>
      </c>
      <c r="F50" s="6">
        <v>1</v>
      </c>
      <c r="G50" s="7" t="s">
        <v>453</v>
      </c>
      <c r="H50" s="5" t="s">
        <v>452</v>
      </c>
      <c r="I50" s="439"/>
      <c r="J50" s="414">
        <f t="shared" si="9"/>
        <v>0</v>
      </c>
      <c r="K50" s="339"/>
      <c r="L50" s="340">
        <f t="shared" si="8"/>
        <v>0</v>
      </c>
      <c r="M50" s="713"/>
    </row>
    <row r="51" spans="1:13">
      <c r="A51" s="73">
        <v>1102</v>
      </c>
      <c r="B51" s="142" t="s">
        <v>1210</v>
      </c>
      <c r="C51" s="581"/>
      <c r="D51" s="143" t="s">
        <v>1211</v>
      </c>
      <c r="E51" s="5" t="s">
        <v>1199</v>
      </c>
      <c r="F51" s="6">
        <v>1</v>
      </c>
      <c r="G51" s="7" t="s">
        <v>1212</v>
      </c>
      <c r="H51" s="5" t="s">
        <v>452</v>
      </c>
      <c r="I51" s="11"/>
      <c r="J51" s="467">
        <f>IF(H51="Tm",ROUNDUP(I51/600,0)*F51,IF(H51="mes",ROUNDUP(I51/3,0)*F51,IF(H51="Tipo",I51*F51,IF(AND(H51="Tipo / Tm / mes",I51=""),0,"¿UNIDADES?"))))</f>
        <v>0</v>
      </c>
      <c r="K51" s="339"/>
      <c r="L51" s="340">
        <f t="shared" si="8"/>
        <v>0</v>
      </c>
      <c r="M51" s="672"/>
    </row>
    <row r="52" spans="1:13">
      <c r="A52" s="73">
        <v>1108</v>
      </c>
      <c r="B52" s="147" t="s">
        <v>1213</v>
      </c>
      <c r="C52" s="198"/>
      <c r="D52" s="143" t="s">
        <v>1205</v>
      </c>
      <c r="E52" s="5" t="s">
        <v>1199</v>
      </c>
      <c r="F52" s="6">
        <v>1</v>
      </c>
      <c r="G52" s="7" t="s">
        <v>453</v>
      </c>
      <c r="H52" s="5" t="s">
        <v>452</v>
      </c>
      <c r="I52" s="439"/>
      <c r="J52" s="414">
        <f>IF(H52="Tm",ROUNDUP(I52/200,0)*F52,IF(OR(H52="Tipo",H52="mes"),I52*F52,IF(AND(H52="Tipo / Tm / mes",I52=""),0,"¿UNIDADES?")))</f>
        <v>0</v>
      </c>
      <c r="K52" s="339"/>
      <c r="L52" s="340">
        <f t="shared" si="8"/>
        <v>0</v>
      </c>
      <c r="M52" s="140"/>
    </row>
    <row r="53" spans="1:13">
      <c r="A53" s="70"/>
      <c r="B53" s="179" t="s">
        <v>1214</v>
      </c>
      <c r="C53" s="565"/>
      <c r="D53" s="180"/>
      <c r="E53" s="180"/>
      <c r="F53" s="180"/>
      <c r="G53" s="180"/>
      <c r="H53" s="180"/>
      <c r="I53" s="180"/>
      <c r="J53" s="180"/>
      <c r="K53" s="566"/>
      <c r="L53" s="567"/>
      <c r="M53" s="181"/>
    </row>
    <row r="54" spans="1:13" ht="24" customHeight="1">
      <c r="A54" s="70">
        <v>3004</v>
      </c>
      <c r="B54" s="71" t="s">
        <v>685</v>
      </c>
      <c r="C54" s="6" t="s">
        <v>1299</v>
      </c>
      <c r="D54" s="72" t="s">
        <v>686</v>
      </c>
      <c r="E54" s="73" t="s">
        <v>687</v>
      </c>
      <c r="F54" s="134">
        <v>4</v>
      </c>
      <c r="G54" s="135" t="s">
        <v>647</v>
      </c>
      <c r="H54" s="307" t="s">
        <v>647</v>
      </c>
      <c r="I54" s="11"/>
      <c r="J54" s="384">
        <f>ROUNDUP(I54,0)*F54</f>
        <v>0</v>
      </c>
      <c r="K54" s="383"/>
      <c r="L54" s="332">
        <f>J54*K54</f>
        <v>0</v>
      </c>
      <c r="M54" s="671" t="s">
        <v>456</v>
      </c>
    </row>
    <row r="55" spans="1:13">
      <c r="A55" s="70">
        <v>3003</v>
      </c>
      <c r="B55" s="75" t="s">
        <v>691</v>
      </c>
      <c r="C55" s="6" t="s">
        <v>1299</v>
      </c>
      <c r="D55" s="72" t="s">
        <v>692</v>
      </c>
      <c r="E55" s="73" t="s">
        <v>687</v>
      </c>
      <c r="F55" s="134">
        <v>4</v>
      </c>
      <c r="G55" s="135" t="s">
        <v>647</v>
      </c>
      <c r="H55" s="307" t="s">
        <v>647</v>
      </c>
      <c r="I55" s="11"/>
      <c r="J55" s="384">
        <f>ROUNDUP(I55,0)*F55</f>
        <v>0</v>
      </c>
      <c r="K55" s="383"/>
      <c r="L55" s="332">
        <f>J55*K55</f>
        <v>0</v>
      </c>
      <c r="M55" s="672"/>
    </row>
    <row r="56" spans="1:13">
      <c r="A56" s="70"/>
      <c r="B56" s="179" t="s">
        <v>1215</v>
      </c>
      <c r="C56" s="565"/>
      <c r="D56" s="180"/>
      <c r="E56" s="180"/>
      <c r="F56" s="180"/>
      <c r="G56" s="180"/>
      <c r="H56" s="180"/>
      <c r="I56" s="180"/>
      <c r="J56" s="180"/>
      <c r="K56" s="566"/>
      <c r="L56" s="567"/>
      <c r="M56" s="181"/>
    </row>
    <row r="57" spans="1:13">
      <c r="A57" s="70"/>
      <c r="B57" s="179" t="s">
        <v>1216</v>
      </c>
      <c r="C57" s="565"/>
      <c r="D57" s="180"/>
      <c r="E57" s="180"/>
      <c r="F57" s="180"/>
      <c r="G57" s="180"/>
      <c r="H57" s="180"/>
      <c r="I57" s="180"/>
      <c r="J57" s="180"/>
      <c r="K57" s="566"/>
      <c r="L57" s="567"/>
      <c r="M57" s="181"/>
    </row>
    <row r="58" spans="1:13">
      <c r="A58" s="70">
        <v>3001</v>
      </c>
      <c r="B58" s="147" t="s">
        <v>684</v>
      </c>
      <c r="C58" s="6"/>
      <c r="D58" s="150" t="s">
        <v>1217</v>
      </c>
      <c r="E58" s="73"/>
      <c r="F58" s="6">
        <v>1</v>
      </c>
      <c r="G58" s="7" t="s">
        <v>766</v>
      </c>
      <c r="H58" s="171" t="s">
        <v>766</v>
      </c>
      <c r="I58" s="7"/>
      <c r="J58" s="384">
        <f>ROUNDUP(I58,0)*F58</f>
        <v>0</v>
      </c>
      <c r="K58" s="383"/>
      <c r="L58" s="332">
        <f>J58*K58</f>
        <v>0</v>
      </c>
      <c r="M58" s="144"/>
    </row>
    <row r="59" spans="1:13" ht="22.5">
      <c r="A59" s="70">
        <v>3004</v>
      </c>
      <c r="B59" s="71" t="s">
        <v>685</v>
      </c>
      <c r="C59" s="6" t="s">
        <v>1299</v>
      </c>
      <c r="D59" s="72" t="s">
        <v>755</v>
      </c>
      <c r="E59" s="73" t="s">
        <v>687</v>
      </c>
      <c r="F59" s="134">
        <v>6</v>
      </c>
      <c r="G59" s="135" t="s">
        <v>647</v>
      </c>
      <c r="H59" s="307" t="s">
        <v>647</v>
      </c>
      <c r="I59" s="11"/>
      <c r="J59" s="384">
        <f t="shared" ref="J59:J65" si="10">ROUNDUP(I59,0)*F59</f>
        <v>0</v>
      </c>
      <c r="K59" s="383"/>
      <c r="L59" s="332">
        <f t="shared" ref="L59:L65" si="11">J59*K59</f>
        <v>0</v>
      </c>
      <c r="M59" s="671" t="s">
        <v>456</v>
      </c>
    </row>
    <row r="60" spans="1:13">
      <c r="A60" s="70">
        <v>3003</v>
      </c>
      <c r="B60" s="75" t="s">
        <v>691</v>
      </c>
      <c r="C60" s="6" t="s">
        <v>1299</v>
      </c>
      <c r="D60" s="72" t="s">
        <v>692</v>
      </c>
      <c r="E60" s="73" t="s">
        <v>687</v>
      </c>
      <c r="F60" s="134">
        <v>6</v>
      </c>
      <c r="G60" s="135" t="s">
        <v>647</v>
      </c>
      <c r="H60" s="307" t="s">
        <v>647</v>
      </c>
      <c r="I60" s="11"/>
      <c r="J60" s="384">
        <f t="shared" si="10"/>
        <v>0</v>
      </c>
      <c r="K60" s="383"/>
      <c r="L60" s="332">
        <f t="shared" si="11"/>
        <v>0</v>
      </c>
      <c r="M60" s="672"/>
    </row>
    <row r="61" spans="1:13">
      <c r="A61" s="70"/>
      <c r="B61" s="179" t="s">
        <v>1218</v>
      </c>
      <c r="C61" s="565"/>
      <c r="D61" s="180"/>
      <c r="E61" s="180"/>
      <c r="F61" s="180"/>
      <c r="G61" s="180"/>
      <c r="H61" s="180"/>
      <c r="I61" s="180"/>
      <c r="J61" s="180"/>
      <c r="K61" s="566"/>
      <c r="L61" s="567"/>
      <c r="M61" s="181"/>
    </row>
    <row r="62" spans="1:13">
      <c r="A62" s="70">
        <v>3001</v>
      </c>
      <c r="B62" s="147" t="s">
        <v>1219</v>
      </c>
      <c r="C62" s="6" t="s">
        <v>1299</v>
      </c>
      <c r="D62" s="150" t="s">
        <v>1220</v>
      </c>
      <c r="E62" s="73" t="s">
        <v>687</v>
      </c>
      <c r="F62" s="6">
        <v>1</v>
      </c>
      <c r="G62" s="7" t="s">
        <v>819</v>
      </c>
      <c r="H62" s="307" t="s">
        <v>647</v>
      </c>
      <c r="I62" s="11"/>
      <c r="J62" s="384">
        <f t="shared" si="10"/>
        <v>0</v>
      </c>
      <c r="K62" s="383"/>
      <c r="L62" s="332">
        <f t="shared" si="11"/>
        <v>0</v>
      </c>
      <c r="M62" s="37" t="s">
        <v>1221</v>
      </c>
    </row>
    <row r="63" spans="1:13" ht="24" customHeight="1">
      <c r="A63" s="70">
        <v>3004</v>
      </c>
      <c r="B63" s="71" t="s">
        <v>685</v>
      </c>
      <c r="C63" s="6" t="s">
        <v>1299</v>
      </c>
      <c r="D63" s="72" t="s">
        <v>686</v>
      </c>
      <c r="E63" s="73" t="s">
        <v>687</v>
      </c>
      <c r="F63" s="134">
        <v>3</v>
      </c>
      <c r="G63" s="135" t="s">
        <v>647</v>
      </c>
      <c r="H63" s="307" t="s">
        <v>647</v>
      </c>
      <c r="I63" s="11"/>
      <c r="J63" s="384">
        <f t="shared" si="10"/>
        <v>0</v>
      </c>
      <c r="K63" s="383"/>
      <c r="L63" s="332">
        <f t="shared" si="11"/>
        <v>0</v>
      </c>
      <c r="M63" s="671" t="s">
        <v>1222</v>
      </c>
    </row>
    <row r="64" spans="1:13">
      <c r="A64" s="70">
        <v>3003</v>
      </c>
      <c r="B64" s="75" t="s">
        <v>691</v>
      </c>
      <c r="C64" s="6" t="s">
        <v>1299</v>
      </c>
      <c r="D64" s="72" t="s">
        <v>692</v>
      </c>
      <c r="E64" s="73" t="s">
        <v>687</v>
      </c>
      <c r="F64" s="134">
        <v>3</v>
      </c>
      <c r="G64" s="135" t="s">
        <v>647</v>
      </c>
      <c r="H64" s="307" t="s">
        <v>647</v>
      </c>
      <c r="I64" s="11"/>
      <c r="J64" s="384">
        <f t="shared" si="10"/>
        <v>0</v>
      </c>
      <c r="K64" s="383"/>
      <c r="L64" s="332">
        <f t="shared" si="11"/>
        <v>0</v>
      </c>
      <c r="M64" s="713"/>
    </row>
    <row r="65" spans="1:13" ht="22.5">
      <c r="A65" s="70">
        <v>3008</v>
      </c>
      <c r="B65" s="75" t="s">
        <v>1223</v>
      </c>
      <c r="C65" s="6" t="s">
        <v>1224</v>
      </c>
      <c r="D65" s="199" t="s">
        <v>1225</v>
      </c>
      <c r="E65" s="73" t="s">
        <v>687</v>
      </c>
      <c r="F65" s="134">
        <v>3</v>
      </c>
      <c r="G65" s="135" t="s">
        <v>647</v>
      </c>
      <c r="H65" s="307" t="s">
        <v>647</v>
      </c>
      <c r="I65" s="11"/>
      <c r="J65" s="384">
        <f t="shared" si="10"/>
        <v>0</v>
      </c>
      <c r="K65" s="383"/>
      <c r="L65" s="332">
        <f t="shared" si="11"/>
        <v>0</v>
      </c>
      <c r="M65" s="672"/>
    </row>
    <row r="66" spans="1:13" ht="22.5">
      <c r="A66" s="70"/>
      <c r="B66" s="179" t="s">
        <v>1226</v>
      </c>
      <c r="C66" s="565"/>
      <c r="D66" s="180"/>
      <c r="E66" s="180"/>
      <c r="F66" s="180"/>
      <c r="G66" s="180"/>
      <c r="H66" s="180"/>
      <c r="I66" s="180"/>
      <c r="J66" s="180"/>
      <c r="K66" s="566"/>
      <c r="L66" s="567"/>
      <c r="M66" s="181" t="s">
        <v>1227</v>
      </c>
    </row>
    <row r="67" spans="1:13" ht="24" customHeight="1">
      <c r="A67" s="73">
        <v>3004</v>
      </c>
      <c r="B67" s="71" t="s">
        <v>685</v>
      </c>
      <c r="C67" s="85" t="s">
        <v>1299</v>
      </c>
      <c r="D67" s="72" t="s">
        <v>686</v>
      </c>
      <c r="E67" s="73" t="s">
        <v>687</v>
      </c>
      <c r="F67" s="134">
        <v>1</v>
      </c>
      <c r="G67" s="135" t="s">
        <v>1228</v>
      </c>
      <c r="H67" s="442" t="s">
        <v>1228</v>
      </c>
      <c r="I67" s="443"/>
      <c r="J67" s="454">
        <f t="shared" ref="J67:J72" si="12">ROUNDUP(I67,0)*F67</f>
        <v>0</v>
      </c>
      <c r="K67" s="339"/>
      <c r="L67" s="340">
        <f t="shared" ref="L67:L72" si="13">J67*K67</f>
        <v>0</v>
      </c>
      <c r="M67" s="671" t="s">
        <v>1229</v>
      </c>
    </row>
    <row r="68" spans="1:13">
      <c r="A68" s="73">
        <v>3003</v>
      </c>
      <c r="B68" s="75" t="s">
        <v>691</v>
      </c>
      <c r="C68" s="85" t="s">
        <v>1299</v>
      </c>
      <c r="D68" s="72" t="s">
        <v>692</v>
      </c>
      <c r="E68" s="73" t="s">
        <v>687</v>
      </c>
      <c r="F68" s="134">
        <v>1</v>
      </c>
      <c r="G68" s="135" t="s">
        <v>1228</v>
      </c>
      <c r="H68" s="442" t="s">
        <v>1228</v>
      </c>
      <c r="I68" s="443"/>
      <c r="J68" s="454">
        <f t="shared" si="12"/>
        <v>0</v>
      </c>
      <c r="K68" s="339"/>
      <c r="L68" s="340">
        <f t="shared" si="13"/>
        <v>0</v>
      </c>
      <c r="M68" s="713"/>
    </row>
    <row r="69" spans="1:13" ht="22.5">
      <c r="A69" s="73">
        <v>3007</v>
      </c>
      <c r="B69" s="75" t="s">
        <v>763</v>
      </c>
      <c r="C69" s="85" t="s">
        <v>1299</v>
      </c>
      <c r="D69" s="72" t="s">
        <v>764</v>
      </c>
      <c r="E69" s="73" t="s">
        <v>687</v>
      </c>
      <c r="F69" s="134">
        <v>1</v>
      </c>
      <c r="G69" s="135" t="s">
        <v>1228</v>
      </c>
      <c r="H69" s="442" t="s">
        <v>1228</v>
      </c>
      <c r="I69" s="443"/>
      <c r="J69" s="454">
        <f t="shared" si="12"/>
        <v>0</v>
      </c>
      <c r="K69" s="339"/>
      <c r="L69" s="340">
        <f t="shared" si="13"/>
        <v>0</v>
      </c>
      <c r="M69" s="714" t="s">
        <v>1230</v>
      </c>
    </row>
    <row r="70" spans="1:13">
      <c r="A70" s="73">
        <v>3009</v>
      </c>
      <c r="B70" s="75" t="s">
        <v>1231</v>
      </c>
      <c r="C70" s="85" t="s">
        <v>1299</v>
      </c>
      <c r="D70" s="72" t="s">
        <v>1232</v>
      </c>
      <c r="E70" s="73" t="s">
        <v>687</v>
      </c>
      <c r="F70" s="134">
        <v>1</v>
      </c>
      <c r="G70" s="135" t="s">
        <v>1228</v>
      </c>
      <c r="H70" s="442" t="s">
        <v>1228</v>
      </c>
      <c r="I70" s="443"/>
      <c r="J70" s="454">
        <f t="shared" si="12"/>
        <v>0</v>
      </c>
      <c r="K70" s="339"/>
      <c r="L70" s="340">
        <f t="shared" si="13"/>
        <v>0</v>
      </c>
      <c r="M70" s="714"/>
    </row>
    <row r="71" spans="1:13">
      <c r="A71" s="73">
        <v>3010</v>
      </c>
      <c r="B71" s="75" t="s">
        <v>1233</v>
      </c>
      <c r="C71" s="85" t="s">
        <v>1299</v>
      </c>
      <c r="D71" s="72" t="s">
        <v>1234</v>
      </c>
      <c r="E71" s="73" t="s">
        <v>687</v>
      </c>
      <c r="F71" s="134">
        <v>1</v>
      </c>
      <c r="G71" s="135" t="s">
        <v>1228</v>
      </c>
      <c r="H71" s="442" t="s">
        <v>1228</v>
      </c>
      <c r="I71" s="443"/>
      <c r="J71" s="454">
        <f t="shared" si="12"/>
        <v>0</v>
      </c>
      <c r="K71" s="339"/>
      <c r="L71" s="340">
        <f t="shared" si="13"/>
        <v>0</v>
      </c>
      <c r="M71" s="714"/>
    </row>
    <row r="72" spans="1:13">
      <c r="A72" s="70">
        <v>3011</v>
      </c>
      <c r="B72" s="71" t="s">
        <v>1235</v>
      </c>
      <c r="C72" s="85" t="s">
        <v>1299</v>
      </c>
      <c r="D72" s="72" t="s">
        <v>1234</v>
      </c>
      <c r="E72" s="73" t="s">
        <v>687</v>
      </c>
      <c r="F72" s="134">
        <v>1</v>
      </c>
      <c r="G72" s="135" t="s">
        <v>1228</v>
      </c>
      <c r="H72" s="442" t="s">
        <v>1228</v>
      </c>
      <c r="I72" s="443"/>
      <c r="J72" s="454">
        <f t="shared" si="12"/>
        <v>0</v>
      </c>
      <c r="K72" s="339"/>
      <c r="L72" s="340">
        <f t="shared" si="13"/>
        <v>0</v>
      </c>
      <c r="M72" s="714"/>
    </row>
    <row r="73" spans="1:13">
      <c r="A73" s="70"/>
      <c r="B73" s="179" t="s">
        <v>1236</v>
      </c>
      <c r="C73" s="565"/>
      <c r="D73" s="180"/>
      <c r="E73" s="180"/>
      <c r="F73" s="180"/>
      <c r="G73" s="180"/>
      <c r="H73" s="180"/>
      <c r="I73" s="180"/>
      <c r="J73" s="180"/>
      <c r="K73" s="566"/>
      <c r="L73" s="567"/>
      <c r="M73" s="181"/>
    </row>
    <row r="74" spans="1:13">
      <c r="A74" s="70">
        <v>3001</v>
      </c>
      <c r="B74" s="147" t="s">
        <v>1219</v>
      </c>
      <c r="C74" s="6" t="s">
        <v>1299</v>
      </c>
      <c r="D74" s="150" t="s">
        <v>1220</v>
      </c>
      <c r="E74" s="73" t="s">
        <v>687</v>
      </c>
      <c r="F74" s="6">
        <v>1</v>
      </c>
      <c r="G74" s="7" t="s">
        <v>819</v>
      </c>
      <c r="H74" s="307" t="s">
        <v>647</v>
      </c>
      <c r="I74" s="11"/>
      <c r="J74" s="384">
        <f>ROUNDUP(I74,0)*F74</f>
        <v>0</v>
      </c>
      <c r="K74" s="383"/>
      <c r="L74" s="332">
        <f>J74*K74</f>
        <v>0</v>
      </c>
      <c r="M74" s="37" t="s">
        <v>1221</v>
      </c>
    </row>
    <row r="75" spans="1:13" ht="24" customHeight="1">
      <c r="A75" s="73">
        <v>3004</v>
      </c>
      <c r="B75" s="71" t="s">
        <v>685</v>
      </c>
      <c r="C75" s="114"/>
      <c r="D75" s="72" t="s">
        <v>686</v>
      </c>
      <c r="E75" s="73" t="s">
        <v>687</v>
      </c>
      <c r="F75" s="134" t="s">
        <v>1237</v>
      </c>
      <c r="G75" s="7">
        <v>100</v>
      </c>
      <c r="H75" s="171" t="s">
        <v>335</v>
      </c>
      <c r="I75" s="7"/>
      <c r="J75" s="455">
        <f>IF(F75="1 a 6",0,F75*ROUNDUP(I75/100,0))</f>
        <v>0</v>
      </c>
      <c r="K75" s="345"/>
      <c r="L75" s="332">
        <f>J75*K75</f>
        <v>0</v>
      </c>
      <c r="M75" s="37" t="s">
        <v>1238</v>
      </c>
    </row>
    <row r="76" spans="1:13" ht="22.5">
      <c r="A76" s="73">
        <v>3003</v>
      </c>
      <c r="B76" s="75" t="s">
        <v>691</v>
      </c>
      <c r="C76" s="114"/>
      <c r="D76" s="200" t="s">
        <v>692</v>
      </c>
      <c r="E76" s="73" t="s">
        <v>687</v>
      </c>
      <c r="F76" s="134" t="s">
        <v>1237</v>
      </c>
      <c r="G76" s="7">
        <v>100</v>
      </c>
      <c r="H76" s="171" t="s">
        <v>335</v>
      </c>
      <c r="I76" s="7"/>
      <c r="J76" s="455">
        <f>IF(F76="1 a 6",0,F76*ROUNDUP(I76/100,0))</f>
        <v>0</v>
      </c>
      <c r="K76" s="345"/>
      <c r="L76" s="332">
        <f>J76*K76</f>
        <v>0</v>
      </c>
      <c r="M76" s="37" t="s">
        <v>1239</v>
      </c>
    </row>
    <row r="77" spans="1:13">
      <c r="A77" s="70"/>
      <c r="B77" s="179" t="s">
        <v>1240</v>
      </c>
      <c r="C77" s="565"/>
      <c r="D77" s="180"/>
      <c r="E77" s="180"/>
      <c r="F77" s="180"/>
      <c r="G77" s="180"/>
      <c r="H77" s="180"/>
      <c r="I77" s="180"/>
      <c r="J77" s="180"/>
      <c r="K77" s="566"/>
      <c r="L77" s="567"/>
      <c r="M77" s="181"/>
    </row>
    <row r="78" spans="1:13">
      <c r="A78" s="70"/>
      <c r="B78" s="179" t="s">
        <v>1241</v>
      </c>
      <c r="C78" s="565"/>
      <c r="D78" s="180"/>
      <c r="E78" s="180"/>
      <c r="F78" s="180"/>
      <c r="G78" s="180"/>
      <c r="H78" s="180"/>
      <c r="I78" s="180"/>
      <c r="J78" s="180"/>
      <c r="K78" s="566"/>
      <c r="L78" s="567"/>
      <c r="M78" s="181"/>
    </row>
    <row r="79" spans="1:13" ht="22.5">
      <c r="A79" s="73">
        <v>7300</v>
      </c>
      <c r="B79" s="75" t="s">
        <v>1242</v>
      </c>
      <c r="C79" s="85"/>
      <c r="D79" s="72" t="s">
        <v>1243</v>
      </c>
      <c r="E79" s="73" t="s">
        <v>1371</v>
      </c>
      <c r="F79" s="134">
        <v>1</v>
      </c>
      <c r="G79" s="7">
        <v>2</v>
      </c>
      <c r="H79" s="171" t="s">
        <v>20</v>
      </c>
      <c r="I79" s="7"/>
      <c r="J79" s="454">
        <f>ROUNDUP(I79/G79,0)*F79</f>
        <v>0</v>
      </c>
      <c r="K79" s="339"/>
      <c r="L79" s="340">
        <f>J79*K79</f>
        <v>0</v>
      </c>
      <c r="M79" s="144"/>
    </row>
    <row r="80" spans="1:13">
      <c r="A80" s="70"/>
      <c r="B80" s="179" t="s">
        <v>1244</v>
      </c>
      <c r="C80" s="565"/>
      <c r="D80" s="180"/>
      <c r="E80" s="180"/>
      <c r="F80" s="180"/>
      <c r="G80" s="180"/>
      <c r="H80" s="180"/>
      <c r="I80" s="180"/>
      <c r="J80" s="180"/>
      <c r="K80" s="566"/>
      <c r="L80" s="567"/>
      <c r="M80" s="181"/>
    </row>
    <row r="81" spans="1:13" ht="22.5">
      <c r="A81" s="73">
        <v>7301</v>
      </c>
      <c r="B81" s="75" t="s">
        <v>1242</v>
      </c>
      <c r="C81" s="85"/>
      <c r="D81" s="72" t="s">
        <v>1243</v>
      </c>
      <c r="E81" s="73" t="s">
        <v>1371</v>
      </c>
      <c r="F81" s="134">
        <v>1</v>
      </c>
      <c r="G81" s="7">
        <v>2</v>
      </c>
      <c r="H81" s="171" t="s">
        <v>20</v>
      </c>
      <c r="I81" s="7"/>
      <c r="J81" s="454">
        <f>ROUNDUP(I81/G81,0)*F81</f>
        <v>0</v>
      </c>
      <c r="K81" s="339"/>
      <c r="L81" s="340">
        <f>J81*K81</f>
        <v>0</v>
      </c>
      <c r="M81" s="144"/>
    </row>
    <row r="82" spans="1:13" ht="33.75">
      <c r="A82" s="73">
        <v>7302</v>
      </c>
      <c r="B82" s="75" t="s">
        <v>1245</v>
      </c>
      <c r="C82" s="85"/>
      <c r="D82" s="72" t="s">
        <v>1243</v>
      </c>
      <c r="E82" s="73" t="s">
        <v>1371</v>
      </c>
      <c r="F82" s="134">
        <v>1</v>
      </c>
      <c r="G82" s="7">
        <v>2</v>
      </c>
      <c r="H82" s="171" t="s">
        <v>20</v>
      </c>
      <c r="I82" s="7"/>
      <c r="J82" s="454">
        <f>ROUNDUP(I82/G82,0)*F82</f>
        <v>0</v>
      </c>
      <c r="K82" s="339"/>
      <c r="L82" s="340">
        <f>J82*K82</f>
        <v>0</v>
      </c>
      <c r="M82" s="144"/>
    </row>
    <row r="83" spans="1:13" ht="33.75">
      <c r="A83" s="73">
        <v>7303</v>
      </c>
      <c r="B83" s="75" t="s">
        <v>1246</v>
      </c>
      <c r="C83" s="85"/>
      <c r="D83" s="72" t="s">
        <v>1243</v>
      </c>
      <c r="E83" s="73" t="s">
        <v>1371</v>
      </c>
      <c r="F83" s="134">
        <v>1</v>
      </c>
      <c r="G83" s="7">
        <v>2</v>
      </c>
      <c r="H83" s="171" t="s">
        <v>20</v>
      </c>
      <c r="I83" s="7"/>
      <c r="J83" s="454">
        <f>ROUNDUP(I83/G83,0)*F83</f>
        <v>0</v>
      </c>
      <c r="K83" s="339"/>
      <c r="L83" s="340">
        <f>J83*K83</f>
        <v>0</v>
      </c>
      <c r="M83" s="144"/>
    </row>
    <row r="84" spans="1:13" ht="33.75">
      <c r="A84" s="73">
        <v>7304</v>
      </c>
      <c r="B84" s="75" t="s">
        <v>1247</v>
      </c>
      <c r="C84" s="85"/>
      <c r="D84" s="72" t="s">
        <v>1243</v>
      </c>
      <c r="E84" s="73" t="s">
        <v>1371</v>
      </c>
      <c r="F84" s="134">
        <v>1</v>
      </c>
      <c r="G84" s="7">
        <v>2</v>
      </c>
      <c r="H84" s="171" t="s">
        <v>20</v>
      </c>
      <c r="I84" s="7"/>
      <c r="J84" s="454">
        <f>ROUNDUP(I84/G84,0)*F84</f>
        <v>0</v>
      </c>
      <c r="K84" s="339"/>
      <c r="L84" s="340">
        <f>J84*K84</f>
        <v>0</v>
      </c>
      <c r="M84" s="144"/>
    </row>
    <row r="85" spans="1:13">
      <c r="A85" s="70"/>
      <c r="B85" s="179" t="s">
        <v>1248</v>
      </c>
      <c r="C85" s="565"/>
      <c r="D85" s="180"/>
      <c r="E85" s="180"/>
      <c r="F85" s="180"/>
      <c r="G85" s="180"/>
      <c r="H85" s="180"/>
      <c r="I85" s="180"/>
      <c r="J85" s="180"/>
      <c r="K85" s="566"/>
      <c r="L85" s="567"/>
      <c r="M85" s="181"/>
    </row>
    <row r="86" spans="1:13" ht="33.75">
      <c r="A86" s="73">
        <v>7305</v>
      </c>
      <c r="B86" s="75" t="s">
        <v>1245</v>
      </c>
      <c r="C86" s="85"/>
      <c r="D86" s="72" t="s">
        <v>1243</v>
      </c>
      <c r="E86" s="73" t="s">
        <v>1371</v>
      </c>
      <c r="F86" s="134">
        <v>1</v>
      </c>
      <c r="G86" s="7">
        <v>2</v>
      </c>
      <c r="H86" s="171" t="s">
        <v>20</v>
      </c>
      <c r="I86" s="7"/>
      <c r="J86" s="454">
        <f>ROUNDUP(I86/G86,0)*F86</f>
        <v>0</v>
      </c>
      <c r="K86" s="339"/>
      <c r="L86" s="340">
        <f>J86*K86</f>
        <v>0</v>
      </c>
      <c r="M86" s="144"/>
    </row>
    <row r="87" spans="1:13" ht="33.75">
      <c r="A87" s="73">
        <v>7306</v>
      </c>
      <c r="B87" s="75" t="s">
        <v>1246</v>
      </c>
      <c r="C87" s="85"/>
      <c r="D87" s="72" t="s">
        <v>1243</v>
      </c>
      <c r="E87" s="73" t="s">
        <v>1371</v>
      </c>
      <c r="F87" s="134">
        <v>1</v>
      </c>
      <c r="G87" s="7">
        <v>2</v>
      </c>
      <c r="H87" s="171" t="s">
        <v>20</v>
      </c>
      <c r="I87" s="7"/>
      <c r="J87" s="454">
        <f>ROUNDUP(I87/G87,0)*F87</f>
        <v>0</v>
      </c>
      <c r="K87" s="339"/>
      <c r="L87" s="340">
        <f>J87*K87</f>
        <v>0</v>
      </c>
      <c r="M87" s="144"/>
    </row>
    <row r="88" spans="1:13" ht="33.75">
      <c r="A88" s="73">
        <v>7307</v>
      </c>
      <c r="B88" s="75" t="s">
        <v>1247</v>
      </c>
      <c r="C88" s="85"/>
      <c r="D88" s="72" t="s">
        <v>1243</v>
      </c>
      <c r="E88" s="73" t="s">
        <v>1371</v>
      </c>
      <c r="F88" s="134">
        <v>1</v>
      </c>
      <c r="G88" s="7">
        <v>2</v>
      </c>
      <c r="H88" s="171" t="s">
        <v>20</v>
      </c>
      <c r="I88" s="7"/>
      <c r="J88" s="454">
        <f>ROUNDUP(I88/G88,0)*F88</f>
        <v>0</v>
      </c>
      <c r="K88" s="339"/>
      <c r="L88" s="340">
        <f>J88*K88</f>
        <v>0</v>
      </c>
      <c r="M88" s="144"/>
    </row>
    <row r="89" spans="1:13">
      <c r="A89" s="70"/>
      <c r="B89" s="179" t="s">
        <v>1249</v>
      </c>
      <c r="C89" s="565"/>
      <c r="D89" s="180"/>
      <c r="E89" s="180"/>
      <c r="F89" s="180"/>
      <c r="G89" s="180"/>
      <c r="H89" s="180"/>
      <c r="I89" s="180"/>
      <c r="J89" s="180"/>
      <c r="K89" s="566"/>
      <c r="L89" s="567"/>
      <c r="M89" s="181"/>
    </row>
    <row r="90" spans="1:13">
      <c r="A90" s="70"/>
      <c r="B90" s="179" t="s">
        <v>1250</v>
      </c>
      <c r="C90" s="565"/>
      <c r="D90" s="180"/>
      <c r="E90" s="180"/>
      <c r="F90" s="180"/>
      <c r="G90" s="180"/>
      <c r="H90" s="180"/>
      <c r="I90" s="180"/>
      <c r="J90" s="180"/>
      <c r="K90" s="566"/>
      <c r="L90" s="567"/>
      <c r="M90" s="181"/>
    </row>
    <row r="91" spans="1:13" ht="22.5">
      <c r="A91" s="141"/>
      <c r="B91" s="142" t="s">
        <v>459</v>
      </c>
      <c r="C91" s="201"/>
      <c r="D91" s="202"/>
      <c r="E91" s="203"/>
      <c r="F91" s="204"/>
      <c r="G91" s="205"/>
      <c r="H91" s="444"/>
      <c r="I91" s="205"/>
      <c r="J91" s="444"/>
      <c r="K91" s="447"/>
      <c r="L91" s="448"/>
      <c r="M91" s="144"/>
    </row>
    <row r="92" spans="1:13" ht="22.5">
      <c r="A92" s="73">
        <v>5027</v>
      </c>
      <c r="B92" s="145" t="s">
        <v>460</v>
      </c>
      <c r="C92" s="152"/>
      <c r="D92" s="146" t="s">
        <v>461</v>
      </c>
      <c r="E92" s="73" t="s">
        <v>687</v>
      </c>
      <c r="F92" s="6">
        <v>1</v>
      </c>
      <c r="G92" s="7" t="s">
        <v>675</v>
      </c>
      <c r="H92" s="171" t="s">
        <v>675</v>
      </c>
      <c r="I92" s="7"/>
      <c r="J92" s="455">
        <f>F92*I92</f>
        <v>0</v>
      </c>
      <c r="K92" s="345"/>
      <c r="L92" s="340">
        <f>J92*K92</f>
        <v>0</v>
      </c>
      <c r="M92" s="37" t="s">
        <v>462</v>
      </c>
    </row>
    <row r="93" spans="1:13">
      <c r="A93" s="70">
        <v>5005</v>
      </c>
      <c r="B93" s="145" t="s">
        <v>1251</v>
      </c>
      <c r="C93" s="152"/>
      <c r="D93" s="146" t="s">
        <v>1252</v>
      </c>
      <c r="E93" s="73" t="s">
        <v>687</v>
      </c>
      <c r="F93" s="6">
        <v>1</v>
      </c>
      <c r="G93" s="7" t="s">
        <v>675</v>
      </c>
      <c r="H93" s="171"/>
      <c r="I93" s="7"/>
      <c r="J93" s="171"/>
      <c r="K93" s="345"/>
      <c r="L93" s="346"/>
      <c r="M93" s="206"/>
    </row>
    <row r="94" spans="1:13">
      <c r="A94" s="70"/>
      <c r="B94" s="179" t="s">
        <v>468</v>
      </c>
      <c r="C94" s="565"/>
      <c r="D94" s="180"/>
      <c r="E94" s="180"/>
      <c r="F94" s="180"/>
      <c r="G94" s="180"/>
      <c r="H94" s="180"/>
      <c r="I94" s="180"/>
      <c r="J94" s="180"/>
      <c r="K94" s="566"/>
      <c r="L94" s="567"/>
      <c r="M94" s="181"/>
    </row>
    <row r="95" spans="1:13">
      <c r="A95" s="70">
        <v>5002</v>
      </c>
      <c r="B95" s="142" t="s">
        <v>1253</v>
      </c>
      <c r="C95" s="152" t="s">
        <v>1299</v>
      </c>
      <c r="D95" s="143" t="s">
        <v>1254</v>
      </c>
      <c r="E95" s="73" t="s">
        <v>687</v>
      </c>
      <c r="F95" s="6">
        <v>2</v>
      </c>
      <c r="G95" s="7">
        <v>40</v>
      </c>
      <c r="H95" s="307" t="s">
        <v>21</v>
      </c>
      <c r="I95" s="11"/>
      <c r="J95" s="454">
        <f>ROUNDUP(I95/G95,0)*F95</f>
        <v>0</v>
      </c>
      <c r="K95" s="339"/>
      <c r="L95" s="340">
        <f>J95*K95</f>
        <v>0</v>
      </c>
      <c r="M95" s="671" t="s">
        <v>1256</v>
      </c>
    </row>
    <row r="96" spans="1:13">
      <c r="A96" s="70">
        <v>5010</v>
      </c>
      <c r="B96" s="142" t="s">
        <v>1257</v>
      </c>
      <c r="C96" s="152" t="s">
        <v>1299</v>
      </c>
      <c r="D96" s="143" t="s">
        <v>1258</v>
      </c>
      <c r="E96" s="73" t="s">
        <v>687</v>
      </c>
      <c r="F96" s="6">
        <v>2</v>
      </c>
      <c r="G96" s="7">
        <v>40</v>
      </c>
      <c r="H96" s="307" t="s">
        <v>21</v>
      </c>
      <c r="I96" s="11"/>
      <c r="J96" s="454">
        <f>ROUNDUP(I96/G96,0)*F96</f>
        <v>0</v>
      </c>
      <c r="K96" s="339"/>
      <c r="L96" s="340">
        <f>J96*K96</f>
        <v>0</v>
      </c>
      <c r="M96" s="713"/>
    </row>
    <row r="97" spans="1:13" ht="24" customHeight="1">
      <c r="A97" s="70">
        <v>5018</v>
      </c>
      <c r="B97" s="147" t="s">
        <v>1259</v>
      </c>
      <c r="C97" s="6" t="s">
        <v>1224</v>
      </c>
      <c r="D97" s="207" t="s">
        <v>1260</v>
      </c>
      <c r="E97" s="73" t="s">
        <v>687</v>
      </c>
      <c r="F97" s="6">
        <v>4</v>
      </c>
      <c r="G97" s="7" t="s">
        <v>1261</v>
      </c>
      <c r="H97" s="5" t="s">
        <v>1261</v>
      </c>
      <c r="I97" s="440"/>
      <c r="J97" s="454">
        <f>F97*I97</f>
        <v>0</v>
      </c>
      <c r="K97" s="339"/>
      <c r="L97" s="340">
        <f>J97*K97</f>
        <v>0</v>
      </c>
      <c r="M97" s="672"/>
    </row>
    <row r="98" spans="1:13">
      <c r="A98" s="70"/>
      <c r="B98" s="179" t="s">
        <v>1262</v>
      </c>
      <c r="C98" s="565"/>
      <c r="D98" s="180"/>
      <c r="E98" s="180"/>
      <c r="F98" s="180"/>
      <c r="G98" s="180"/>
      <c r="H98" s="180"/>
      <c r="I98" s="180"/>
      <c r="J98" s="180"/>
      <c r="K98" s="566"/>
      <c r="L98" s="567"/>
      <c r="M98" s="181"/>
    </row>
    <row r="99" spans="1:13">
      <c r="A99" s="70"/>
      <c r="B99" s="179" t="s">
        <v>1263</v>
      </c>
      <c r="C99" s="565"/>
      <c r="D99" s="180"/>
      <c r="E99" s="180"/>
      <c r="F99" s="180"/>
      <c r="G99" s="180"/>
      <c r="H99" s="180"/>
      <c r="I99" s="180"/>
      <c r="J99" s="180"/>
      <c r="K99" s="566"/>
      <c r="L99" s="567"/>
      <c r="M99" s="181"/>
    </row>
    <row r="100" spans="1:13">
      <c r="A100" s="70"/>
      <c r="B100" s="179" t="s">
        <v>1264</v>
      </c>
      <c r="C100" s="565"/>
      <c r="D100" s="180"/>
      <c r="E100" s="180"/>
      <c r="F100" s="180"/>
      <c r="G100" s="180"/>
      <c r="H100" s="180"/>
      <c r="I100" s="180"/>
      <c r="J100" s="180"/>
      <c r="K100" s="566"/>
      <c r="L100" s="567"/>
      <c r="M100" s="181"/>
    </row>
    <row r="101" spans="1:13">
      <c r="A101" s="70"/>
      <c r="B101" s="179" t="s">
        <v>1265</v>
      </c>
      <c r="C101" s="565"/>
      <c r="D101" s="180"/>
      <c r="E101" s="180"/>
      <c r="F101" s="180"/>
      <c r="G101" s="180"/>
      <c r="H101" s="180"/>
      <c r="I101" s="180"/>
      <c r="J101" s="180"/>
      <c r="K101" s="566"/>
      <c r="L101" s="567"/>
      <c r="M101" s="181"/>
    </row>
    <row r="102" spans="1:13" ht="22.5">
      <c r="A102" s="141"/>
      <c r="B102" s="142" t="s">
        <v>459</v>
      </c>
      <c r="C102" s="152"/>
      <c r="D102" s="143"/>
      <c r="E102" s="73" t="s">
        <v>687</v>
      </c>
      <c r="F102" s="6">
        <v>1</v>
      </c>
      <c r="G102" s="7" t="s">
        <v>675</v>
      </c>
      <c r="H102" s="171" t="s">
        <v>675</v>
      </c>
      <c r="I102" s="7"/>
      <c r="J102" s="454">
        <f>F102*I102</f>
        <v>0</v>
      </c>
      <c r="K102" s="339"/>
      <c r="L102" s="340">
        <f>J102*K102</f>
        <v>0</v>
      </c>
      <c r="M102" s="144"/>
    </row>
    <row r="103" spans="1:13" ht="22.5">
      <c r="A103" s="73">
        <v>5027</v>
      </c>
      <c r="B103" s="145" t="s">
        <v>460</v>
      </c>
      <c r="C103" s="152" t="s">
        <v>1299</v>
      </c>
      <c r="D103" s="146" t="s">
        <v>461</v>
      </c>
      <c r="E103" s="73" t="s">
        <v>687</v>
      </c>
      <c r="F103" s="6">
        <v>1</v>
      </c>
      <c r="G103" s="7" t="s">
        <v>675</v>
      </c>
      <c r="H103" s="171" t="s">
        <v>675</v>
      </c>
      <c r="I103" s="7"/>
      <c r="J103" s="454">
        <f>F103*I103</f>
        <v>0</v>
      </c>
      <c r="K103" s="339"/>
      <c r="L103" s="340">
        <f>J103*K103</f>
        <v>0</v>
      </c>
      <c r="M103" s="37" t="s">
        <v>462</v>
      </c>
    </row>
    <row r="104" spans="1:13">
      <c r="A104" s="73">
        <v>5025</v>
      </c>
      <c r="B104" s="145" t="s">
        <v>463</v>
      </c>
      <c r="C104" s="152" t="s">
        <v>1299</v>
      </c>
      <c r="D104" s="146" t="s">
        <v>464</v>
      </c>
      <c r="E104" s="73" t="s">
        <v>687</v>
      </c>
      <c r="F104" s="6">
        <v>1</v>
      </c>
      <c r="G104" s="7" t="s">
        <v>675</v>
      </c>
      <c r="H104" s="171" t="s">
        <v>675</v>
      </c>
      <c r="I104" s="7"/>
      <c r="J104" s="454">
        <f>F104*I104</f>
        <v>0</v>
      </c>
      <c r="K104" s="339"/>
      <c r="L104" s="340">
        <f>J104*K104</f>
        <v>0</v>
      </c>
      <c r="M104" s="37" t="s">
        <v>465</v>
      </c>
    </row>
    <row r="105" spans="1:13">
      <c r="A105" s="73">
        <v>5026</v>
      </c>
      <c r="B105" s="147" t="s">
        <v>466</v>
      </c>
      <c r="C105" s="152" t="s">
        <v>1299</v>
      </c>
      <c r="D105" s="148" t="s">
        <v>467</v>
      </c>
      <c r="E105" s="73" t="s">
        <v>687</v>
      </c>
      <c r="F105" s="6">
        <v>1</v>
      </c>
      <c r="G105" s="7" t="s">
        <v>675</v>
      </c>
      <c r="H105" s="171" t="s">
        <v>675</v>
      </c>
      <c r="I105" s="7"/>
      <c r="J105" s="454">
        <f>F105*I105</f>
        <v>0</v>
      </c>
      <c r="K105" s="339"/>
      <c r="L105" s="340">
        <f>J105*K105</f>
        <v>0</v>
      </c>
      <c r="M105" s="37" t="s">
        <v>465</v>
      </c>
    </row>
    <row r="106" spans="1:13">
      <c r="A106" s="70"/>
      <c r="B106" s="179" t="s">
        <v>1266</v>
      </c>
      <c r="C106" s="565"/>
      <c r="D106" s="180"/>
      <c r="E106" s="180"/>
      <c r="F106" s="180"/>
      <c r="G106" s="180"/>
      <c r="H106" s="180"/>
      <c r="I106" s="180"/>
      <c r="J106" s="180"/>
      <c r="K106" s="566"/>
      <c r="L106" s="567"/>
      <c r="M106" s="181"/>
    </row>
    <row r="107" spans="1:13" ht="33.75">
      <c r="A107" s="70">
        <v>5003</v>
      </c>
      <c r="B107" s="142" t="s">
        <v>469</v>
      </c>
      <c r="C107" s="6" t="s">
        <v>1299</v>
      </c>
      <c r="D107" s="150" t="s">
        <v>470</v>
      </c>
      <c r="E107" s="73" t="s">
        <v>687</v>
      </c>
      <c r="F107" s="6">
        <v>2</v>
      </c>
      <c r="G107" s="7">
        <v>40</v>
      </c>
      <c r="H107" s="307" t="s">
        <v>21</v>
      </c>
      <c r="I107" s="11"/>
      <c r="J107" s="454">
        <f>ROUNDUP(I107/G107,0)*F107</f>
        <v>0</v>
      </c>
      <c r="K107" s="339"/>
      <c r="L107" s="340">
        <f>J107*K107</f>
        <v>0</v>
      </c>
      <c r="M107" s="37" t="s">
        <v>472</v>
      </c>
    </row>
    <row r="108" spans="1:13" ht="33.75">
      <c r="A108" s="70">
        <v>5017</v>
      </c>
      <c r="B108" s="142" t="s">
        <v>473</v>
      </c>
      <c r="C108" s="6" t="s">
        <v>1299</v>
      </c>
      <c r="D108" s="150" t="s">
        <v>474</v>
      </c>
      <c r="E108" s="73" t="s">
        <v>687</v>
      </c>
      <c r="F108" s="6">
        <v>2</v>
      </c>
      <c r="G108" s="7" t="s">
        <v>475</v>
      </c>
      <c r="H108" s="171" t="s">
        <v>475</v>
      </c>
      <c r="I108" s="7"/>
      <c r="J108" s="454">
        <f>F108*I108</f>
        <v>0</v>
      </c>
      <c r="K108" s="339"/>
      <c r="L108" s="340">
        <f>J108*K108</f>
        <v>0</v>
      </c>
      <c r="M108" s="37" t="s">
        <v>476</v>
      </c>
    </row>
    <row r="109" spans="1:13">
      <c r="A109" s="70"/>
      <c r="B109" s="179" t="s">
        <v>1267</v>
      </c>
      <c r="C109" s="565"/>
      <c r="D109" s="180"/>
      <c r="E109" s="180"/>
      <c r="F109" s="180"/>
      <c r="G109" s="180"/>
      <c r="H109" s="180"/>
      <c r="I109" s="180"/>
      <c r="J109" s="180"/>
      <c r="K109" s="566"/>
      <c r="L109" s="567"/>
      <c r="M109" s="181"/>
    </row>
    <row r="110" spans="1:13">
      <c r="A110" s="70"/>
      <c r="B110" s="179" t="s">
        <v>1268</v>
      </c>
      <c r="C110" s="565"/>
      <c r="D110" s="180"/>
      <c r="E110" s="180"/>
      <c r="F110" s="180"/>
      <c r="G110" s="180"/>
      <c r="H110" s="180"/>
      <c r="I110" s="180"/>
      <c r="J110" s="180"/>
      <c r="K110" s="566"/>
      <c r="L110" s="567"/>
      <c r="M110" s="181"/>
    </row>
    <row r="111" spans="1:13" ht="22.5">
      <c r="A111" s="141"/>
      <c r="B111" s="142" t="s">
        <v>459</v>
      </c>
      <c r="C111" s="152"/>
      <c r="D111" s="143"/>
      <c r="E111" s="73" t="s">
        <v>687</v>
      </c>
      <c r="F111" s="6">
        <v>1</v>
      </c>
      <c r="G111" s="7" t="s">
        <v>675</v>
      </c>
      <c r="H111" s="171" t="s">
        <v>675</v>
      </c>
      <c r="I111" s="7"/>
      <c r="J111" s="454">
        <f>F111*I111</f>
        <v>0</v>
      </c>
      <c r="K111" s="339"/>
      <c r="L111" s="340">
        <f>J111*K111</f>
        <v>0</v>
      </c>
      <c r="M111" s="37"/>
    </row>
    <row r="112" spans="1:13" ht="22.5">
      <c r="A112" s="73">
        <v>5027</v>
      </c>
      <c r="B112" s="145" t="s">
        <v>460</v>
      </c>
      <c r="C112" s="152" t="s">
        <v>1299</v>
      </c>
      <c r="D112" s="146" t="s">
        <v>461</v>
      </c>
      <c r="E112" s="73" t="s">
        <v>687</v>
      </c>
      <c r="F112" s="6">
        <v>1</v>
      </c>
      <c r="G112" s="7" t="s">
        <v>675</v>
      </c>
      <c r="H112" s="171" t="s">
        <v>675</v>
      </c>
      <c r="I112" s="7"/>
      <c r="J112" s="454">
        <f>F112*I112</f>
        <v>0</v>
      </c>
      <c r="K112" s="339"/>
      <c r="L112" s="340">
        <f>J112*K112</f>
        <v>0</v>
      </c>
      <c r="M112" s="37" t="s">
        <v>1269</v>
      </c>
    </row>
    <row r="113" spans="1:13">
      <c r="A113" s="73">
        <v>5025</v>
      </c>
      <c r="B113" s="145" t="s">
        <v>463</v>
      </c>
      <c r="C113" s="152" t="s">
        <v>1299</v>
      </c>
      <c r="D113" s="146" t="s">
        <v>464</v>
      </c>
      <c r="E113" s="73" t="s">
        <v>687</v>
      </c>
      <c r="F113" s="6">
        <v>1</v>
      </c>
      <c r="G113" s="7" t="s">
        <v>675</v>
      </c>
      <c r="H113" s="171" t="s">
        <v>675</v>
      </c>
      <c r="I113" s="7"/>
      <c r="J113" s="454">
        <f>F113*I113</f>
        <v>0</v>
      </c>
      <c r="K113" s="339"/>
      <c r="L113" s="340">
        <f>J113*K113</f>
        <v>0</v>
      </c>
      <c r="M113" s="37" t="s">
        <v>465</v>
      </c>
    </row>
    <row r="114" spans="1:13">
      <c r="A114" s="73">
        <v>5026</v>
      </c>
      <c r="B114" s="147" t="s">
        <v>466</v>
      </c>
      <c r="C114" s="152" t="s">
        <v>1299</v>
      </c>
      <c r="D114" s="148" t="s">
        <v>467</v>
      </c>
      <c r="E114" s="73" t="s">
        <v>687</v>
      </c>
      <c r="F114" s="6">
        <v>1</v>
      </c>
      <c r="G114" s="7" t="s">
        <v>675</v>
      </c>
      <c r="H114" s="171" t="s">
        <v>675</v>
      </c>
      <c r="I114" s="7"/>
      <c r="J114" s="454">
        <f>F114*I114</f>
        <v>0</v>
      </c>
      <c r="K114" s="339"/>
      <c r="L114" s="340">
        <f>J114*K114</f>
        <v>0</v>
      </c>
      <c r="M114" s="37" t="s">
        <v>465</v>
      </c>
    </row>
    <row r="115" spans="1:13">
      <c r="A115" s="70"/>
      <c r="B115" s="179" t="s">
        <v>1270</v>
      </c>
      <c r="C115" s="565"/>
      <c r="D115" s="180"/>
      <c r="E115" s="180"/>
      <c r="F115" s="180"/>
      <c r="G115" s="180"/>
      <c r="H115" s="180"/>
      <c r="I115" s="180"/>
      <c r="J115" s="180"/>
      <c r="K115" s="566"/>
      <c r="L115" s="567"/>
      <c r="M115" s="181"/>
    </row>
    <row r="116" spans="1:13" ht="33.75">
      <c r="A116" s="70">
        <v>5018</v>
      </c>
      <c r="B116" s="142" t="s">
        <v>473</v>
      </c>
      <c r="C116" s="6" t="s">
        <v>1299</v>
      </c>
      <c r="D116" s="150" t="s">
        <v>474</v>
      </c>
      <c r="E116" s="73" t="s">
        <v>687</v>
      </c>
      <c r="F116" s="6">
        <v>2</v>
      </c>
      <c r="G116" s="7" t="s">
        <v>475</v>
      </c>
      <c r="H116" s="171" t="s">
        <v>475</v>
      </c>
      <c r="I116" s="7"/>
      <c r="J116" s="454">
        <f>F116*I116</f>
        <v>0</v>
      </c>
      <c r="K116" s="339"/>
      <c r="L116" s="340">
        <f>J116*K116</f>
        <v>0</v>
      </c>
      <c r="M116" s="37" t="s">
        <v>1271</v>
      </c>
    </row>
    <row r="117" spans="1:13">
      <c r="A117" s="70"/>
      <c r="B117" s="179" t="s">
        <v>1272</v>
      </c>
      <c r="C117" s="565"/>
      <c r="D117" s="180"/>
      <c r="E117" s="180"/>
      <c r="F117" s="180"/>
      <c r="G117" s="180"/>
      <c r="H117" s="180"/>
      <c r="I117" s="180"/>
      <c r="J117" s="180"/>
      <c r="K117" s="566"/>
      <c r="L117" s="567"/>
      <c r="M117" s="181"/>
    </row>
    <row r="118" spans="1:13">
      <c r="A118" s="70"/>
      <c r="B118" s="179" t="s">
        <v>1273</v>
      </c>
      <c r="C118" s="565"/>
      <c r="D118" s="180"/>
      <c r="E118" s="180"/>
      <c r="F118" s="180"/>
      <c r="G118" s="180"/>
      <c r="H118" s="180"/>
      <c r="I118" s="180"/>
      <c r="J118" s="180"/>
      <c r="K118" s="566"/>
      <c r="L118" s="567"/>
      <c r="M118" s="181"/>
    </row>
    <row r="119" spans="1:13" ht="22.5">
      <c r="A119" s="141"/>
      <c r="B119" s="142" t="s">
        <v>459</v>
      </c>
      <c r="C119" s="152"/>
      <c r="D119" s="143"/>
      <c r="E119" s="73" t="s">
        <v>687</v>
      </c>
      <c r="F119" s="6">
        <v>1</v>
      </c>
      <c r="G119" s="7" t="s">
        <v>675</v>
      </c>
      <c r="H119" s="171" t="s">
        <v>675</v>
      </c>
      <c r="I119" s="7"/>
      <c r="J119" s="454">
        <f>F119*I119</f>
        <v>0</v>
      </c>
      <c r="K119" s="339"/>
      <c r="L119" s="340">
        <f>J119*K119</f>
        <v>0</v>
      </c>
      <c r="M119" s="37"/>
    </row>
    <row r="120" spans="1:13" ht="22.5">
      <c r="A120" s="73">
        <v>5027</v>
      </c>
      <c r="B120" s="145" t="s">
        <v>460</v>
      </c>
      <c r="C120" s="152" t="s">
        <v>1299</v>
      </c>
      <c r="D120" s="146" t="s">
        <v>461</v>
      </c>
      <c r="E120" s="73" t="s">
        <v>687</v>
      </c>
      <c r="F120" s="6">
        <v>1</v>
      </c>
      <c r="G120" s="7" t="s">
        <v>675</v>
      </c>
      <c r="H120" s="171" t="s">
        <v>675</v>
      </c>
      <c r="I120" s="7"/>
      <c r="J120" s="454">
        <f>F120*I120</f>
        <v>0</v>
      </c>
      <c r="K120" s="339"/>
      <c r="L120" s="340">
        <f>J120*K120</f>
        <v>0</v>
      </c>
      <c r="M120" s="37" t="s">
        <v>1269</v>
      </c>
    </row>
    <row r="121" spans="1:13">
      <c r="A121" s="73">
        <v>5025</v>
      </c>
      <c r="B121" s="145" t="s">
        <v>463</v>
      </c>
      <c r="C121" s="152" t="s">
        <v>1299</v>
      </c>
      <c r="D121" s="146" t="s">
        <v>464</v>
      </c>
      <c r="E121" s="73" t="s">
        <v>687</v>
      </c>
      <c r="F121" s="6">
        <v>1</v>
      </c>
      <c r="G121" s="7" t="s">
        <v>675</v>
      </c>
      <c r="H121" s="171" t="s">
        <v>675</v>
      </c>
      <c r="I121" s="7"/>
      <c r="J121" s="454">
        <f>F121*I121</f>
        <v>0</v>
      </c>
      <c r="K121" s="339"/>
      <c r="L121" s="340">
        <f>J121*K121</f>
        <v>0</v>
      </c>
      <c r="M121" s="37" t="s">
        <v>465</v>
      </c>
    </row>
    <row r="122" spans="1:13">
      <c r="A122" s="73">
        <v>5026</v>
      </c>
      <c r="B122" s="147" t="s">
        <v>466</v>
      </c>
      <c r="C122" s="152" t="s">
        <v>1299</v>
      </c>
      <c r="D122" s="148" t="s">
        <v>467</v>
      </c>
      <c r="E122" s="73" t="s">
        <v>687</v>
      </c>
      <c r="F122" s="6">
        <v>1</v>
      </c>
      <c r="G122" s="7" t="s">
        <v>675</v>
      </c>
      <c r="H122" s="171" t="s">
        <v>675</v>
      </c>
      <c r="I122" s="7"/>
      <c r="J122" s="454">
        <f>F122*I122</f>
        <v>0</v>
      </c>
      <c r="K122" s="339"/>
      <c r="L122" s="340">
        <f>J122*K122</f>
        <v>0</v>
      </c>
      <c r="M122" s="37" t="s">
        <v>465</v>
      </c>
    </row>
    <row r="123" spans="1:13">
      <c r="A123" s="70"/>
      <c r="B123" s="179" t="s">
        <v>1274</v>
      </c>
      <c r="C123" s="565"/>
      <c r="D123" s="180"/>
      <c r="E123" s="180"/>
      <c r="F123" s="180"/>
      <c r="G123" s="180"/>
      <c r="H123" s="180"/>
      <c r="I123" s="180"/>
      <c r="J123" s="180"/>
      <c r="K123" s="566"/>
      <c r="L123" s="567"/>
      <c r="M123" s="181"/>
    </row>
    <row r="124" spans="1:13" ht="33.75">
      <c r="A124" s="70">
        <v>5019</v>
      </c>
      <c r="B124" s="142" t="s">
        <v>473</v>
      </c>
      <c r="C124" s="6" t="s">
        <v>1299</v>
      </c>
      <c r="D124" s="150" t="s">
        <v>474</v>
      </c>
      <c r="E124" s="73" t="s">
        <v>687</v>
      </c>
      <c r="F124" s="6">
        <v>2</v>
      </c>
      <c r="G124" s="7" t="s">
        <v>475</v>
      </c>
      <c r="H124" s="171" t="s">
        <v>475</v>
      </c>
      <c r="I124" s="7"/>
      <c r="J124" s="454">
        <f>F124*I124</f>
        <v>0</v>
      </c>
      <c r="K124" s="339"/>
      <c r="L124" s="340">
        <f>J124*K124</f>
        <v>0</v>
      </c>
      <c r="M124" s="41" t="s">
        <v>1271</v>
      </c>
    </row>
    <row r="125" spans="1:13">
      <c r="A125" s="70"/>
      <c r="B125" s="179" t="s">
        <v>1275</v>
      </c>
      <c r="C125" s="565"/>
      <c r="D125" s="180"/>
      <c r="E125" s="180"/>
      <c r="F125" s="180"/>
      <c r="G125" s="180"/>
      <c r="H125" s="180"/>
      <c r="I125" s="180"/>
      <c r="J125" s="180"/>
      <c r="K125" s="566"/>
      <c r="L125" s="567"/>
      <c r="M125" s="181"/>
    </row>
    <row r="126" spans="1:13">
      <c r="A126" s="73">
        <v>3051</v>
      </c>
      <c r="B126" s="147" t="s">
        <v>1276</v>
      </c>
      <c r="C126" s="6"/>
      <c r="D126" s="143" t="s">
        <v>1277</v>
      </c>
      <c r="E126" s="73" t="s">
        <v>687</v>
      </c>
      <c r="F126" s="6">
        <v>1</v>
      </c>
      <c r="G126" s="7">
        <v>1</v>
      </c>
      <c r="H126" s="171" t="s">
        <v>1343</v>
      </c>
      <c r="I126" s="7"/>
      <c r="J126" s="454">
        <f>ROUNDUP(I126/G126,0)*F126</f>
        <v>0</v>
      </c>
      <c r="K126" s="339"/>
      <c r="L126" s="340">
        <f>J126*K126</f>
        <v>0</v>
      </c>
      <c r="M126" s="37"/>
    </row>
    <row r="127" spans="1:13">
      <c r="A127" s="73">
        <v>3050</v>
      </c>
      <c r="B127" s="147" t="s">
        <v>1279</v>
      </c>
      <c r="C127" s="6"/>
      <c r="D127" s="143" t="s">
        <v>1277</v>
      </c>
      <c r="E127" s="73" t="s">
        <v>687</v>
      </c>
      <c r="F127" s="6">
        <v>1</v>
      </c>
      <c r="G127" s="7">
        <v>1</v>
      </c>
      <c r="H127" s="171" t="s">
        <v>1343</v>
      </c>
      <c r="I127" s="7"/>
      <c r="J127" s="454">
        <f>ROUNDUP(I127/G127,0)*F127</f>
        <v>0</v>
      </c>
      <c r="K127" s="339"/>
      <c r="L127" s="340">
        <f>J127*K127</f>
        <v>0</v>
      </c>
      <c r="M127" s="37"/>
    </row>
    <row r="128" spans="1:13">
      <c r="A128" s="73">
        <v>3052</v>
      </c>
      <c r="B128" s="147" t="s">
        <v>1280</v>
      </c>
      <c r="C128" s="6"/>
      <c r="D128" s="143" t="s">
        <v>1277</v>
      </c>
      <c r="E128" s="73" t="s">
        <v>687</v>
      </c>
      <c r="F128" s="6">
        <v>1</v>
      </c>
      <c r="G128" s="7">
        <v>1</v>
      </c>
      <c r="H128" s="171" t="s">
        <v>1343</v>
      </c>
      <c r="I128" s="7"/>
      <c r="J128" s="454">
        <f>ROUNDUP(I128/G128,0)*F128</f>
        <v>0</v>
      </c>
      <c r="K128" s="339"/>
      <c r="L128" s="340">
        <f>J128*K128</f>
        <v>0</v>
      </c>
      <c r="M128" s="37"/>
    </row>
    <row r="129" spans="1:13">
      <c r="A129" s="73">
        <v>3054</v>
      </c>
      <c r="B129" s="142" t="s">
        <v>685</v>
      </c>
      <c r="C129" s="152"/>
      <c r="D129" s="143" t="s">
        <v>1277</v>
      </c>
      <c r="E129" s="73" t="s">
        <v>687</v>
      </c>
      <c r="F129" s="6">
        <v>1</v>
      </c>
      <c r="G129" s="7">
        <v>10</v>
      </c>
      <c r="H129" s="171" t="s">
        <v>1343</v>
      </c>
      <c r="I129" s="7"/>
      <c r="J129" s="454">
        <f>ROUNDUP(I129/G129,0)*F129</f>
        <v>0</v>
      </c>
      <c r="K129" s="339"/>
      <c r="L129" s="340">
        <f>J129*K129</f>
        <v>0</v>
      </c>
      <c r="M129" s="37"/>
    </row>
    <row r="130" spans="1:13">
      <c r="A130" s="70"/>
      <c r="B130" s="179" t="s">
        <v>1281</v>
      </c>
      <c r="C130" s="565"/>
      <c r="D130" s="180"/>
      <c r="E130" s="180"/>
      <c r="F130" s="180"/>
      <c r="G130" s="180"/>
      <c r="H130" s="180"/>
      <c r="I130" s="180"/>
      <c r="J130" s="180"/>
      <c r="K130" s="566"/>
      <c r="L130" s="567"/>
      <c r="M130" s="181"/>
    </row>
    <row r="131" spans="1:13" ht="24" customHeight="1">
      <c r="A131" s="70">
        <v>3000</v>
      </c>
      <c r="B131" s="81" t="s">
        <v>1282</v>
      </c>
      <c r="C131" s="25"/>
      <c r="D131" s="208" t="s">
        <v>1283</v>
      </c>
      <c r="E131" s="73" t="s">
        <v>687</v>
      </c>
      <c r="F131" s="6"/>
      <c r="G131" s="7"/>
      <c r="H131" s="307"/>
      <c r="I131" s="11"/>
      <c r="J131" s="454"/>
      <c r="K131" s="339"/>
      <c r="L131" s="340"/>
      <c r="M131" s="209"/>
    </row>
    <row r="132" spans="1:13">
      <c r="A132" s="70"/>
      <c r="B132" s="179" t="s">
        <v>1284</v>
      </c>
      <c r="C132" s="565"/>
      <c r="D132" s="180"/>
      <c r="E132" s="180"/>
      <c r="F132" s="180"/>
      <c r="G132" s="180"/>
      <c r="H132" s="180"/>
      <c r="I132" s="180"/>
      <c r="J132" s="180"/>
      <c r="K132" s="566"/>
      <c r="L132" s="567"/>
      <c r="M132" s="181"/>
    </row>
    <row r="133" spans="1:13">
      <c r="A133" s="70"/>
      <c r="B133" s="179" t="s">
        <v>1285</v>
      </c>
      <c r="C133" s="565"/>
      <c r="D133" s="180"/>
      <c r="E133" s="180"/>
      <c r="F133" s="180"/>
      <c r="G133" s="180"/>
      <c r="H133" s="180"/>
      <c r="I133" s="180"/>
      <c r="J133" s="180"/>
      <c r="K133" s="566"/>
      <c r="L133" s="567"/>
      <c r="M133" s="181"/>
    </row>
    <row r="134" spans="1:13" ht="22.5">
      <c r="A134" s="70">
        <v>5062</v>
      </c>
      <c r="B134" s="142" t="s">
        <v>48</v>
      </c>
      <c r="C134" s="152" t="s">
        <v>1299</v>
      </c>
      <c r="D134" s="143" t="s">
        <v>49</v>
      </c>
      <c r="E134" s="210" t="s">
        <v>481</v>
      </c>
      <c r="F134" s="6">
        <v>1</v>
      </c>
      <c r="G134" s="7" t="s">
        <v>50</v>
      </c>
      <c r="H134" s="307" t="s">
        <v>22</v>
      </c>
      <c r="I134" s="11"/>
      <c r="J134" s="454">
        <f t="shared" ref="J134:J140" si="14">F134*I134</f>
        <v>0</v>
      </c>
      <c r="K134" s="339"/>
      <c r="L134" s="340">
        <f t="shared" ref="L134:L142" si="15">J134*K134</f>
        <v>0</v>
      </c>
      <c r="M134" s="715"/>
    </row>
    <row r="135" spans="1:13">
      <c r="A135" s="70">
        <v>5063</v>
      </c>
      <c r="B135" s="142" t="s">
        <v>51</v>
      </c>
      <c r="C135" s="152" t="s">
        <v>1299</v>
      </c>
      <c r="D135" s="143" t="s">
        <v>52</v>
      </c>
      <c r="E135" s="210" t="s">
        <v>481</v>
      </c>
      <c r="F135" s="6">
        <v>1</v>
      </c>
      <c r="G135" s="7" t="s">
        <v>50</v>
      </c>
      <c r="H135" s="307" t="s">
        <v>22</v>
      </c>
      <c r="I135" s="11"/>
      <c r="J135" s="454">
        <f t="shared" si="14"/>
        <v>0</v>
      </c>
      <c r="K135" s="339"/>
      <c r="L135" s="340">
        <f t="shared" si="15"/>
        <v>0</v>
      </c>
      <c r="M135" s="716"/>
    </row>
    <row r="136" spans="1:13">
      <c r="A136" s="70">
        <v>5064</v>
      </c>
      <c r="B136" s="142" t="s">
        <v>53</v>
      </c>
      <c r="C136" s="152" t="s">
        <v>1299</v>
      </c>
      <c r="D136" s="143" t="s">
        <v>54</v>
      </c>
      <c r="E136" s="210" t="s">
        <v>481</v>
      </c>
      <c r="F136" s="6">
        <v>1</v>
      </c>
      <c r="G136" s="7" t="s">
        <v>50</v>
      </c>
      <c r="H136" s="307" t="s">
        <v>22</v>
      </c>
      <c r="I136" s="11"/>
      <c r="J136" s="454">
        <f t="shared" si="14"/>
        <v>0</v>
      </c>
      <c r="K136" s="339"/>
      <c r="L136" s="340">
        <f t="shared" si="15"/>
        <v>0</v>
      </c>
      <c r="M136" s="716"/>
    </row>
    <row r="137" spans="1:13">
      <c r="A137" s="70">
        <v>5065</v>
      </c>
      <c r="B137" s="142" t="s">
        <v>55</v>
      </c>
      <c r="C137" s="152" t="s">
        <v>1299</v>
      </c>
      <c r="D137" s="143" t="s">
        <v>56</v>
      </c>
      <c r="E137" s="210" t="s">
        <v>481</v>
      </c>
      <c r="F137" s="6">
        <v>1</v>
      </c>
      <c r="G137" s="7" t="s">
        <v>50</v>
      </c>
      <c r="H137" s="307" t="s">
        <v>22</v>
      </c>
      <c r="I137" s="11"/>
      <c r="J137" s="454">
        <f t="shared" si="14"/>
        <v>0</v>
      </c>
      <c r="K137" s="339"/>
      <c r="L137" s="340">
        <f t="shared" si="15"/>
        <v>0</v>
      </c>
      <c r="M137" s="717"/>
    </row>
    <row r="138" spans="1:13" ht="22.5">
      <c r="A138" s="70">
        <v>5017</v>
      </c>
      <c r="B138" s="142" t="s">
        <v>482</v>
      </c>
      <c r="C138" s="6" t="s">
        <v>1299</v>
      </c>
      <c r="D138" s="150" t="s">
        <v>483</v>
      </c>
      <c r="E138" s="210" t="s">
        <v>481</v>
      </c>
      <c r="F138" s="6">
        <v>1</v>
      </c>
      <c r="G138" s="7">
        <v>20</v>
      </c>
      <c r="H138" s="307" t="s">
        <v>21</v>
      </c>
      <c r="I138" s="11"/>
      <c r="J138" s="454">
        <f>ROUNDUP(I138/G138,0)*F138</f>
        <v>0</v>
      </c>
      <c r="K138" s="339"/>
      <c r="L138" s="340">
        <f t="shared" si="15"/>
        <v>0</v>
      </c>
      <c r="M138" s="671" t="s">
        <v>925</v>
      </c>
    </row>
    <row r="139" spans="1:13">
      <c r="A139" s="70">
        <v>5014</v>
      </c>
      <c r="B139" s="147" t="s">
        <v>926</v>
      </c>
      <c r="C139" s="6" t="s">
        <v>1299</v>
      </c>
      <c r="D139" s="150" t="s">
        <v>57</v>
      </c>
      <c r="E139" s="210" t="s">
        <v>481</v>
      </c>
      <c r="F139" s="6">
        <v>1</v>
      </c>
      <c r="G139" s="7">
        <v>20</v>
      </c>
      <c r="H139" s="307" t="s">
        <v>21</v>
      </c>
      <c r="I139" s="309"/>
      <c r="J139" s="454">
        <f t="shared" si="14"/>
        <v>0</v>
      </c>
      <c r="K139" s="339"/>
      <c r="L139" s="340">
        <f t="shared" si="15"/>
        <v>0</v>
      </c>
      <c r="M139" s="713"/>
    </row>
    <row r="140" spans="1:13">
      <c r="A140" s="73">
        <v>5015</v>
      </c>
      <c r="B140" s="142" t="s">
        <v>928</v>
      </c>
      <c r="C140" s="6" t="s">
        <v>1299</v>
      </c>
      <c r="D140" s="150" t="s">
        <v>929</v>
      </c>
      <c r="E140" s="210" t="s">
        <v>481</v>
      </c>
      <c r="F140" s="6">
        <v>1</v>
      </c>
      <c r="G140" s="7">
        <v>20</v>
      </c>
      <c r="H140" s="307" t="s">
        <v>21</v>
      </c>
      <c r="I140" s="19"/>
      <c r="J140" s="454">
        <f t="shared" si="14"/>
        <v>0</v>
      </c>
      <c r="K140" s="339"/>
      <c r="L140" s="340">
        <f t="shared" si="15"/>
        <v>0</v>
      </c>
      <c r="M140" s="672"/>
    </row>
    <row r="141" spans="1:13">
      <c r="A141" s="73">
        <v>5021</v>
      </c>
      <c r="B141" s="142" t="s">
        <v>930</v>
      </c>
      <c r="C141" s="6" t="s">
        <v>1299</v>
      </c>
      <c r="D141" s="150" t="s">
        <v>931</v>
      </c>
      <c r="E141" s="210" t="s">
        <v>481</v>
      </c>
      <c r="F141" s="6">
        <v>5</v>
      </c>
      <c r="G141" s="7" t="s">
        <v>454</v>
      </c>
      <c r="H141" s="5" t="s">
        <v>26</v>
      </c>
      <c r="I141" s="439"/>
      <c r="J141" s="414">
        <f>IF(H141="Tm",ROUNDUP(I141/5,0)*F141,IF(H141="Estructura",I141*F141,IF(AND(H141="Tm / Estructura",I141=""),0,"¿UNIDADES?")))</f>
        <v>0</v>
      </c>
      <c r="K141" s="413"/>
      <c r="L141" s="416">
        <f t="shared" si="15"/>
        <v>0</v>
      </c>
      <c r="M141" s="671" t="s">
        <v>58</v>
      </c>
    </row>
    <row r="142" spans="1:13">
      <c r="A142" s="70">
        <v>5158</v>
      </c>
      <c r="B142" s="147" t="s">
        <v>933</v>
      </c>
      <c r="C142" s="6" t="s">
        <v>1299</v>
      </c>
      <c r="D142" s="150" t="s">
        <v>934</v>
      </c>
      <c r="E142" s="210" t="s">
        <v>481</v>
      </c>
      <c r="F142" s="6">
        <v>5</v>
      </c>
      <c r="G142" s="7" t="s">
        <v>454</v>
      </c>
      <c r="H142" s="5" t="s">
        <v>26</v>
      </c>
      <c r="I142" s="439"/>
      <c r="J142" s="414">
        <f>IF(H142="Tm",ROUNDUP(I142/5,0)*F142,IF(H142="Estructura",I142*F142,IF(AND(H142="Tm / Estructura",I142=""),0,"¿UNIDADES?")))</f>
        <v>0</v>
      </c>
      <c r="K142" s="413"/>
      <c r="L142" s="416">
        <f t="shared" si="15"/>
        <v>0</v>
      </c>
      <c r="M142" s="672"/>
    </row>
    <row r="143" spans="1:13">
      <c r="A143" s="70"/>
      <c r="B143" s="179" t="s">
        <v>59</v>
      </c>
      <c r="C143" s="565"/>
      <c r="D143" s="180"/>
      <c r="E143" s="180"/>
      <c r="F143" s="180"/>
      <c r="G143" s="180"/>
      <c r="H143" s="180"/>
      <c r="I143" s="180"/>
      <c r="J143" s="180"/>
      <c r="K143" s="566"/>
      <c r="L143" s="567"/>
      <c r="M143" s="181"/>
    </row>
    <row r="144" spans="1:13">
      <c r="A144" s="70">
        <v>5053</v>
      </c>
      <c r="B144" s="147" t="s">
        <v>936</v>
      </c>
      <c r="C144" s="6"/>
      <c r="D144" s="150" t="s">
        <v>937</v>
      </c>
      <c r="E144" s="210" t="s">
        <v>481</v>
      </c>
      <c r="F144" s="6"/>
      <c r="G144" s="7"/>
      <c r="H144" s="171"/>
      <c r="I144" s="7"/>
      <c r="J144" s="454"/>
      <c r="K144" s="339"/>
      <c r="L144" s="340"/>
      <c r="M144" s="37"/>
    </row>
    <row r="145" spans="1:13">
      <c r="A145" s="70"/>
      <c r="B145" s="179" t="s">
        <v>60</v>
      </c>
      <c r="C145" s="565"/>
      <c r="D145" s="180"/>
      <c r="E145" s="180"/>
      <c r="F145" s="180"/>
      <c r="G145" s="180"/>
      <c r="H145" s="180"/>
      <c r="I145" s="180"/>
      <c r="J145" s="180"/>
      <c r="K145" s="566"/>
      <c r="L145" s="567"/>
      <c r="M145" s="181"/>
    </row>
    <row r="146" spans="1:13">
      <c r="A146" s="70">
        <v>5050</v>
      </c>
      <c r="B146" s="147" t="s">
        <v>939</v>
      </c>
      <c r="C146" s="6"/>
      <c r="D146" s="150" t="s">
        <v>940</v>
      </c>
      <c r="E146" s="210" t="s">
        <v>481</v>
      </c>
      <c r="F146" s="6">
        <v>1</v>
      </c>
      <c r="G146" s="7" t="s">
        <v>941</v>
      </c>
      <c r="H146" s="171" t="s">
        <v>941</v>
      </c>
      <c r="I146" s="7"/>
      <c r="J146" s="454">
        <f>F146*I146</f>
        <v>0</v>
      </c>
      <c r="K146" s="339"/>
      <c r="L146" s="340">
        <f>J146*K146</f>
        <v>0</v>
      </c>
      <c r="M146" s="37"/>
    </row>
    <row r="147" spans="1:13" ht="45">
      <c r="A147" s="73">
        <v>5053</v>
      </c>
      <c r="B147" s="142" t="s">
        <v>936</v>
      </c>
      <c r="C147" s="152" t="s">
        <v>1299</v>
      </c>
      <c r="D147" s="150" t="s">
        <v>937</v>
      </c>
      <c r="E147" s="210" t="s">
        <v>481</v>
      </c>
      <c r="F147" s="6">
        <v>1</v>
      </c>
      <c r="G147" s="7" t="s">
        <v>61</v>
      </c>
      <c r="H147" s="7" t="s">
        <v>455</v>
      </c>
      <c r="I147" s="190"/>
      <c r="J147" s="414">
        <f>IF(H147="Tm",ROUNDUP(I147/20,0)*F147,IF(H147="Vano",I147*F147,IF(AND(H147="Vano/Tm",I147=""),0,"¿UNIDADES?")))</f>
        <v>0</v>
      </c>
      <c r="K147" s="495"/>
      <c r="L147" s="496">
        <f>J147*K147</f>
        <v>0</v>
      </c>
      <c r="M147" s="41" t="s">
        <v>943</v>
      </c>
    </row>
    <row r="148" spans="1:13">
      <c r="A148" s="70">
        <v>5058</v>
      </c>
      <c r="B148" s="142" t="s">
        <v>944</v>
      </c>
      <c r="C148" s="152" t="s">
        <v>1299</v>
      </c>
      <c r="D148" s="208" t="s">
        <v>945</v>
      </c>
      <c r="E148" s="210" t="s">
        <v>481</v>
      </c>
      <c r="F148" s="6">
        <v>1</v>
      </c>
      <c r="G148" s="7">
        <v>20</v>
      </c>
      <c r="H148" s="316" t="s">
        <v>942</v>
      </c>
      <c r="I148" s="317"/>
      <c r="J148" s="454">
        <f>ROUNDUP(I148/G148,0)*F148</f>
        <v>0</v>
      </c>
      <c r="K148" s="339"/>
      <c r="L148" s="340">
        <f>J148*K148</f>
        <v>0</v>
      </c>
      <c r="M148" s="42" t="s">
        <v>946</v>
      </c>
    </row>
    <row r="149" spans="1:13" ht="22.5">
      <c r="A149" s="70">
        <v>5057</v>
      </c>
      <c r="B149" s="142" t="s">
        <v>947</v>
      </c>
      <c r="C149" s="152"/>
      <c r="D149" s="146" t="s">
        <v>948</v>
      </c>
      <c r="E149" s="210" t="s">
        <v>481</v>
      </c>
      <c r="F149" s="6">
        <v>1</v>
      </c>
      <c r="G149" s="7">
        <v>20</v>
      </c>
      <c r="H149" s="318" t="s">
        <v>942</v>
      </c>
      <c r="I149" s="190"/>
      <c r="J149" s="454">
        <f>ROUNDUP(I149/G149,0)*F149</f>
        <v>0</v>
      </c>
      <c r="K149" s="339"/>
      <c r="L149" s="340">
        <f>J149*K149</f>
        <v>0</v>
      </c>
      <c r="M149" s="41"/>
    </row>
    <row r="150" spans="1:13">
      <c r="A150" s="70">
        <v>5055</v>
      </c>
      <c r="B150" s="142" t="s">
        <v>949</v>
      </c>
      <c r="C150" s="152" t="s">
        <v>1299</v>
      </c>
      <c r="D150" s="208" t="s">
        <v>950</v>
      </c>
      <c r="E150" s="210" t="s">
        <v>481</v>
      </c>
      <c r="F150" s="6">
        <v>1</v>
      </c>
      <c r="G150" s="7" t="s">
        <v>880</v>
      </c>
      <c r="H150" s="318" t="s">
        <v>23</v>
      </c>
      <c r="I150" s="190"/>
      <c r="J150" s="456">
        <f>I150</f>
        <v>0</v>
      </c>
      <c r="K150" s="339"/>
      <c r="L150" s="340">
        <f>J150*K150</f>
        <v>0</v>
      </c>
      <c r="M150" s="41" t="s">
        <v>62</v>
      </c>
    </row>
    <row r="151" spans="1:13">
      <c r="A151" s="70"/>
      <c r="B151" s="179" t="s">
        <v>63</v>
      </c>
      <c r="C151" s="565"/>
      <c r="D151" s="180"/>
      <c r="E151" s="180"/>
      <c r="F151" s="180"/>
      <c r="G151" s="180"/>
      <c r="H151" s="180"/>
      <c r="I151" s="180"/>
      <c r="J151" s="180"/>
      <c r="K151" s="566"/>
      <c r="L151" s="567"/>
      <c r="M151" s="181"/>
    </row>
    <row r="152" spans="1:13">
      <c r="A152" s="70"/>
      <c r="B152" s="179" t="s">
        <v>64</v>
      </c>
      <c r="C152" s="565"/>
      <c r="D152" s="180"/>
      <c r="E152" s="180"/>
      <c r="F152" s="180"/>
      <c r="G152" s="180"/>
      <c r="H152" s="180"/>
      <c r="I152" s="180"/>
      <c r="J152" s="180"/>
      <c r="K152" s="566"/>
      <c r="L152" s="567"/>
      <c r="M152" s="181"/>
    </row>
    <row r="153" spans="1:13">
      <c r="A153" s="212">
        <v>0</v>
      </c>
      <c r="B153" s="147" t="s">
        <v>700</v>
      </c>
      <c r="C153" s="6"/>
      <c r="D153" s="150" t="s">
        <v>701</v>
      </c>
      <c r="E153" s="73" t="s">
        <v>656</v>
      </c>
      <c r="F153" s="6">
        <v>1</v>
      </c>
      <c r="G153" s="7">
        <v>200</v>
      </c>
      <c r="H153" s="171" t="s">
        <v>335</v>
      </c>
      <c r="I153" s="7"/>
      <c r="J153" s="454">
        <f>ROUNDUP(I153/G153,0)*F153</f>
        <v>0</v>
      </c>
      <c r="K153" s="345"/>
      <c r="L153" s="332">
        <f>J153*K153</f>
        <v>0</v>
      </c>
      <c r="M153" s="41"/>
    </row>
    <row r="154" spans="1:13">
      <c r="A154" s="212">
        <v>11</v>
      </c>
      <c r="B154" s="147" t="s">
        <v>65</v>
      </c>
      <c r="C154" s="6"/>
      <c r="D154" s="150" t="s">
        <v>664</v>
      </c>
      <c r="E154" s="73" t="s">
        <v>656</v>
      </c>
      <c r="F154" s="6">
        <v>1</v>
      </c>
      <c r="G154" s="7">
        <v>1000</v>
      </c>
      <c r="H154" s="171" t="s">
        <v>335</v>
      </c>
      <c r="I154" s="7"/>
      <c r="J154" s="454">
        <f>ROUNDUP(I154/G154,0)*F154</f>
        <v>0</v>
      </c>
      <c r="K154" s="345"/>
      <c r="L154" s="332">
        <f>J154*K154</f>
        <v>0</v>
      </c>
      <c r="M154" s="41"/>
    </row>
    <row r="155" spans="1:13">
      <c r="A155" s="70"/>
      <c r="B155" s="179" t="s">
        <v>66</v>
      </c>
      <c r="C155" s="565"/>
      <c r="D155" s="180"/>
      <c r="E155" s="180"/>
      <c r="F155" s="180"/>
      <c r="G155" s="180"/>
      <c r="H155" s="180"/>
      <c r="I155" s="180"/>
      <c r="J155" s="180"/>
      <c r="K155" s="566"/>
      <c r="L155" s="567"/>
      <c r="M155" s="181"/>
    </row>
    <row r="156" spans="1:13" ht="24" customHeight="1">
      <c r="A156" s="212">
        <v>153</v>
      </c>
      <c r="B156" s="142" t="s">
        <v>654</v>
      </c>
      <c r="C156" s="152"/>
      <c r="D156" s="207" t="s">
        <v>67</v>
      </c>
      <c r="E156" s="73" t="s">
        <v>656</v>
      </c>
      <c r="F156" s="6">
        <v>5</v>
      </c>
      <c r="G156" s="7" t="s">
        <v>3</v>
      </c>
      <c r="H156" s="171" t="s">
        <v>3</v>
      </c>
      <c r="I156" s="7"/>
      <c r="J156" s="454">
        <f>F156*I156</f>
        <v>0</v>
      </c>
      <c r="K156" s="339"/>
      <c r="L156" s="340">
        <f>J156*K156</f>
        <v>0</v>
      </c>
      <c r="M156" s="41"/>
    </row>
    <row r="157" spans="1:13">
      <c r="A157" s="70"/>
      <c r="B157" s="179" t="s">
        <v>68</v>
      </c>
      <c r="C157" s="565"/>
      <c r="D157" s="180"/>
      <c r="E157" s="180"/>
      <c r="F157" s="180"/>
      <c r="G157" s="180"/>
      <c r="H157" s="180"/>
      <c r="I157" s="180"/>
      <c r="J157" s="180"/>
      <c r="K157" s="566"/>
      <c r="L157" s="567"/>
      <c r="M157" s="181"/>
    </row>
    <row r="158" spans="1:13">
      <c r="A158" s="213"/>
      <c r="B158" s="147" t="s">
        <v>69</v>
      </c>
      <c r="C158" s="6"/>
      <c r="D158" s="150"/>
      <c r="E158" s="73" t="s">
        <v>656</v>
      </c>
      <c r="F158" s="6">
        <v>1</v>
      </c>
      <c r="G158" s="7" t="s">
        <v>781</v>
      </c>
      <c r="H158" s="307" t="s">
        <v>791</v>
      </c>
      <c r="I158" s="7"/>
      <c r="J158" s="454">
        <f>F158*I158</f>
        <v>0</v>
      </c>
      <c r="K158" s="339"/>
      <c r="L158" s="340">
        <f>J158*K158</f>
        <v>0</v>
      </c>
      <c r="M158" s="140"/>
    </row>
    <row r="159" spans="1:13">
      <c r="A159" s="70">
        <v>7057</v>
      </c>
      <c r="B159" s="147" t="s">
        <v>70</v>
      </c>
      <c r="C159" s="6"/>
      <c r="D159" s="150"/>
      <c r="E159" s="73" t="s">
        <v>656</v>
      </c>
      <c r="F159" s="6">
        <v>1</v>
      </c>
      <c r="G159" s="7" t="s">
        <v>689</v>
      </c>
      <c r="H159" s="171" t="s">
        <v>689</v>
      </c>
      <c r="I159" s="7"/>
      <c r="J159" s="454">
        <f>F159*I159</f>
        <v>0</v>
      </c>
      <c r="K159" s="339"/>
      <c r="L159" s="340">
        <f>J159*K159</f>
        <v>0</v>
      </c>
      <c r="M159" s="140"/>
    </row>
    <row r="160" spans="1:13">
      <c r="A160" s="70">
        <v>7058</v>
      </c>
      <c r="B160" s="147" t="s">
        <v>71</v>
      </c>
      <c r="C160" s="6"/>
      <c r="D160" s="150" t="s">
        <v>72</v>
      </c>
      <c r="E160" s="73" t="s">
        <v>656</v>
      </c>
      <c r="F160" s="6">
        <v>2</v>
      </c>
      <c r="G160" s="7" t="s">
        <v>689</v>
      </c>
      <c r="H160" s="171" t="s">
        <v>689</v>
      </c>
      <c r="I160" s="7"/>
      <c r="J160" s="454">
        <f>F160*I160</f>
        <v>0</v>
      </c>
      <c r="K160" s="339"/>
      <c r="L160" s="340">
        <f>J160*K160</f>
        <v>0</v>
      </c>
      <c r="M160" s="37"/>
    </row>
    <row r="161" spans="1:13">
      <c r="A161" s="70"/>
      <c r="B161" s="179" t="s">
        <v>73</v>
      </c>
      <c r="C161" s="565"/>
      <c r="D161" s="180"/>
      <c r="E161" s="180"/>
      <c r="F161" s="180"/>
      <c r="G161" s="180"/>
      <c r="H161" s="180"/>
      <c r="I161" s="180"/>
      <c r="J161" s="180"/>
      <c r="K161" s="566"/>
      <c r="L161" s="567"/>
      <c r="M161" s="181"/>
    </row>
    <row r="162" spans="1:13">
      <c r="A162" s="73"/>
      <c r="B162" s="142" t="s">
        <v>674</v>
      </c>
      <c r="C162" s="152"/>
      <c r="D162" s="72"/>
      <c r="E162" s="214"/>
      <c r="F162" s="134">
        <v>1</v>
      </c>
      <c r="G162" s="7" t="s">
        <v>74</v>
      </c>
      <c r="H162" s="307" t="s">
        <v>791</v>
      </c>
      <c r="I162" s="11"/>
      <c r="J162" s="384">
        <f t="shared" ref="J162:J169" si="16">ROUNDUP(I162,0)*F162</f>
        <v>0</v>
      </c>
      <c r="K162" s="383"/>
      <c r="L162" s="332">
        <f t="shared" ref="L162:L169" si="17">J162*K162</f>
        <v>0</v>
      </c>
      <c r="M162" s="182"/>
    </row>
    <row r="163" spans="1:13">
      <c r="A163" s="70">
        <v>7053</v>
      </c>
      <c r="B163" s="215" t="s">
        <v>983</v>
      </c>
      <c r="C163" s="6"/>
      <c r="D163" s="146" t="s">
        <v>75</v>
      </c>
      <c r="E163" s="73" t="s">
        <v>656</v>
      </c>
      <c r="F163" s="6">
        <v>1</v>
      </c>
      <c r="G163" s="7" t="s">
        <v>74</v>
      </c>
      <c r="H163" s="307" t="s">
        <v>791</v>
      </c>
      <c r="I163" s="11"/>
      <c r="J163" s="384">
        <f t="shared" si="16"/>
        <v>0</v>
      </c>
      <c r="K163" s="383"/>
      <c r="L163" s="332">
        <f t="shared" si="17"/>
        <v>0</v>
      </c>
      <c r="M163" s="37"/>
    </row>
    <row r="164" spans="1:13" ht="24" customHeight="1">
      <c r="A164" s="70">
        <v>7051</v>
      </c>
      <c r="B164" s="215" t="s">
        <v>984</v>
      </c>
      <c r="C164" s="6"/>
      <c r="D164" s="207" t="s">
        <v>76</v>
      </c>
      <c r="E164" s="73" t="s">
        <v>656</v>
      </c>
      <c r="F164" s="6">
        <v>1</v>
      </c>
      <c r="G164" s="7" t="s">
        <v>74</v>
      </c>
      <c r="H164" s="307" t="s">
        <v>791</v>
      </c>
      <c r="I164" s="11"/>
      <c r="J164" s="384">
        <f t="shared" si="16"/>
        <v>0</v>
      </c>
      <c r="K164" s="383"/>
      <c r="L164" s="332">
        <f t="shared" si="17"/>
        <v>0</v>
      </c>
      <c r="M164" s="37"/>
    </row>
    <row r="165" spans="1:13">
      <c r="A165" s="70">
        <v>7056</v>
      </c>
      <c r="B165" s="215" t="s">
        <v>77</v>
      </c>
      <c r="C165" s="6"/>
      <c r="D165" s="146" t="s">
        <v>78</v>
      </c>
      <c r="E165" s="73" t="s">
        <v>656</v>
      </c>
      <c r="F165" s="6">
        <v>1</v>
      </c>
      <c r="G165" s="7" t="s">
        <v>74</v>
      </c>
      <c r="H165" s="307" t="s">
        <v>791</v>
      </c>
      <c r="I165" s="11"/>
      <c r="J165" s="384">
        <f t="shared" si="16"/>
        <v>0</v>
      </c>
      <c r="K165" s="383"/>
      <c r="L165" s="332">
        <f t="shared" si="17"/>
        <v>0</v>
      </c>
      <c r="M165" s="37"/>
    </row>
    <row r="166" spans="1:13">
      <c r="A166" s="70">
        <v>7054</v>
      </c>
      <c r="B166" s="147" t="s">
        <v>79</v>
      </c>
      <c r="C166" s="6" t="s">
        <v>1299</v>
      </c>
      <c r="D166" s="146" t="s">
        <v>80</v>
      </c>
      <c r="E166" s="73" t="s">
        <v>656</v>
      </c>
      <c r="F166" s="6">
        <v>1</v>
      </c>
      <c r="G166" s="7" t="s">
        <v>74</v>
      </c>
      <c r="H166" s="307" t="s">
        <v>791</v>
      </c>
      <c r="I166" s="11"/>
      <c r="J166" s="384">
        <f t="shared" si="16"/>
        <v>0</v>
      </c>
      <c r="K166" s="383"/>
      <c r="L166" s="332">
        <f t="shared" si="17"/>
        <v>0</v>
      </c>
      <c r="M166" s="671" t="s">
        <v>81</v>
      </c>
    </row>
    <row r="167" spans="1:13">
      <c r="A167" s="70">
        <v>7052</v>
      </c>
      <c r="B167" s="147" t="s">
        <v>82</v>
      </c>
      <c r="C167" s="6" t="s">
        <v>1299</v>
      </c>
      <c r="D167" s="146" t="s">
        <v>83</v>
      </c>
      <c r="E167" s="73" t="s">
        <v>656</v>
      </c>
      <c r="F167" s="6">
        <v>1</v>
      </c>
      <c r="G167" s="7" t="s">
        <v>74</v>
      </c>
      <c r="H167" s="307" t="s">
        <v>791</v>
      </c>
      <c r="I167" s="11"/>
      <c r="J167" s="384">
        <f t="shared" si="16"/>
        <v>0</v>
      </c>
      <c r="K167" s="383"/>
      <c r="L167" s="332">
        <f t="shared" si="17"/>
        <v>0</v>
      </c>
      <c r="M167" s="672"/>
    </row>
    <row r="168" spans="1:13">
      <c r="A168" s="70">
        <v>7050</v>
      </c>
      <c r="B168" s="215" t="s">
        <v>84</v>
      </c>
      <c r="C168" s="6"/>
      <c r="D168" s="146" t="s">
        <v>85</v>
      </c>
      <c r="E168" s="73" t="s">
        <v>656</v>
      </c>
      <c r="F168" s="6">
        <v>1</v>
      </c>
      <c r="G168" s="7" t="s">
        <v>74</v>
      </c>
      <c r="H168" s="307" t="s">
        <v>791</v>
      </c>
      <c r="I168" s="11"/>
      <c r="J168" s="384">
        <f t="shared" si="16"/>
        <v>0</v>
      </c>
      <c r="K168" s="383"/>
      <c r="L168" s="332">
        <f t="shared" si="17"/>
        <v>0</v>
      </c>
      <c r="M168" s="37"/>
    </row>
    <row r="169" spans="1:13">
      <c r="A169" s="70">
        <v>7055</v>
      </c>
      <c r="B169" s="215" t="s">
        <v>86</v>
      </c>
      <c r="C169" s="6"/>
      <c r="D169" s="146" t="s">
        <v>87</v>
      </c>
      <c r="E169" s="73" t="s">
        <v>656</v>
      </c>
      <c r="F169" s="6">
        <v>1</v>
      </c>
      <c r="G169" s="7" t="s">
        <v>74</v>
      </c>
      <c r="H169" s="307" t="s">
        <v>791</v>
      </c>
      <c r="I169" s="11"/>
      <c r="J169" s="384">
        <f t="shared" si="16"/>
        <v>0</v>
      </c>
      <c r="K169" s="383"/>
      <c r="L169" s="332">
        <f t="shared" si="17"/>
        <v>0</v>
      </c>
      <c r="M169" s="37"/>
    </row>
    <row r="170" spans="1:13">
      <c r="A170" s="70"/>
      <c r="B170" s="179" t="s">
        <v>88</v>
      </c>
      <c r="C170" s="565"/>
      <c r="D170" s="180"/>
      <c r="E170" s="180"/>
      <c r="F170" s="180"/>
      <c r="G170" s="180"/>
      <c r="H170" s="180"/>
      <c r="I170" s="180"/>
      <c r="J170" s="180"/>
      <c r="K170" s="566"/>
      <c r="L170" s="567"/>
      <c r="M170" s="181"/>
    </row>
    <row r="171" spans="1:13">
      <c r="A171" s="70"/>
      <c r="B171" s="179" t="s">
        <v>89</v>
      </c>
      <c r="C171" s="565"/>
      <c r="D171" s="180"/>
      <c r="E171" s="180"/>
      <c r="F171" s="180"/>
      <c r="G171" s="180"/>
      <c r="H171" s="180"/>
      <c r="I171" s="180"/>
      <c r="J171" s="180"/>
      <c r="K171" s="566"/>
      <c r="L171" s="567"/>
      <c r="M171" s="181"/>
    </row>
    <row r="172" spans="1:13">
      <c r="A172" s="73"/>
      <c r="B172" s="142" t="s">
        <v>674</v>
      </c>
      <c r="C172" s="152"/>
      <c r="D172" s="72"/>
      <c r="E172" s="214"/>
      <c r="F172" s="134">
        <v>1</v>
      </c>
      <c r="G172" s="7" t="s">
        <v>74</v>
      </c>
      <c r="H172" s="307" t="s">
        <v>791</v>
      </c>
      <c r="I172" s="11"/>
      <c r="J172" s="384">
        <f>ROUNDUP(I172,0)*F172</f>
        <v>0</v>
      </c>
      <c r="K172" s="383"/>
      <c r="L172" s="332">
        <f>J172*K172</f>
        <v>0</v>
      </c>
      <c r="M172" s="182"/>
    </row>
    <row r="173" spans="1:13">
      <c r="A173" s="70">
        <v>3002</v>
      </c>
      <c r="B173" s="147" t="s">
        <v>676</v>
      </c>
      <c r="C173" s="6"/>
      <c r="D173" s="150" t="s">
        <v>1217</v>
      </c>
      <c r="E173" s="73"/>
      <c r="F173" s="5">
        <v>1</v>
      </c>
      <c r="G173" s="7" t="s">
        <v>679</v>
      </c>
      <c r="H173" s="171" t="s">
        <v>679</v>
      </c>
      <c r="I173" s="7"/>
      <c r="J173" s="384">
        <f>ROUNDUP(I173,0)*F173</f>
        <v>0</v>
      </c>
      <c r="K173" s="383"/>
      <c r="L173" s="332">
        <f>J173*K173</f>
        <v>0</v>
      </c>
      <c r="M173" s="37"/>
    </row>
    <row r="174" spans="1:13" ht="33.75">
      <c r="A174" s="70"/>
      <c r="B174" s="179" t="s">
        <v>90</v>
      </c>
      <c r="C174" s="565" t="s">
        <v>1299</v>
      </c>
      <c r="D174" s="180"/>
      <c r="E174" s="180"/>
      <c r="F174" s="180"/>
      <c r="G174" s="180"/>
      <c r="H174" s="180"/>
      <c r="I174" s="180"/>
      <c r="J174" s="180"/>
      <c r="K174" s="566"/>
      <c r="L174" s="567"/>
      <c r="M174" s="181" t="s">
        <v>91</v>
      </c>
    </row>
    <row r="175" spans="1:13" ht="24" customHeight="1">
      <c r="A175" s="70">
        <v>3004</v>
      </c>
      <c r="B175" s="71" t="s">
        <v>685</v>
      </c>
      <c r="C175" s="6" t="s">
        <v>1299</v>
      </c>
      <c r="D175" s="72" t="s">
        <v>92</v>
      </c>
      <c r="E175" s="73" t="s">
        <v>687</v>
      </c>
      <c r="F175" s="134">
        <v>1</v>
      </c>
      <c r="G175" s="135" t="s">
        <v>826</v>
      </c>
      <c r="H175" s="171" t="s">
        <v>881</v>
      </c>
      <c r="I175" s="7"/>
      <c r="J175" s="455">
        <f>IF(F175="1 a 6",0,F175*ROUNDUP(I175/100,0))</f>
        <v>0</v>
      </c>
      <c r="K175" s="345"/>
      <c r="L175" s="332">
        <f>J175*K175</f>
        <v>0</v>
      </c>
      <c r="M175" s="671" t="s">
        <v>93</v>
      </c>
    </row>
    <row r="176" spans="1:13">
      <c r="A176" s="70">
        <v>3003</v>
      </c>
      <c r="B176" s="75" t="s">
        <v>691</v>
      </c>
      <c r="C176" s="6" t="s">
        <v>1299</v>
      </c>
      <c r="D176" s="200" t="s">
        <v>692</v>
      </c>
      <c r="E176" s="73" t="s">
        <v>687</v>
      </c>
      <c r="F176" s="134">
        <v>1</v>
      </c>
      <c r="G176" s="135" t="s">
        <v>826</v>
      </c>
      <c r="H176" s="171" t="s">
        <v>826</v>
      </c>
      <c r="I176" s="7"/>
      <c r="J176" s="455">
        <f>IF(F176="1 a 6",0,F176*ROUNDUP(I176/100,0))</f>
        <v>0</v>
      </c>
      <c r="K176" s="345"/>
      <c r="L176" s="332">
        <f>J176*K176</f>
        <v>0</v>
      </c>
      <c r="M176" s="672"/>
    </row>
    <row r="177" spans="1:13">
      <c r="A177" s="70"/>
      <c r="B177" s="179" t="s">
        <v>94</v>
      </c>
      <c r="C177" s="565"/>
      <c r="D177" s="180"/>
      <c r="E177" s="180"/>
      <c r="F177" s="180"/>
      <c r="G177" s="180"/>
      <c r="H177" s="180"/>
      <c r="I177" s="180"/>
      <c r="J177" s="180"/>
      <c r="K177" s="566"/>
      <c r="L177" s="567"/>
      <c r="M177" s="181"/>
    </row>
    <row r="178" spans="1:13">
      <c r="A178" s="70">
        <v>3002</v>
      </c>
      <c r="B178" s="147" t="s">
        <v>676</v>
      </c>
      <c r="C178" s="6"/>
      <c r="D178" s="150" t="s">
        <v>1217</v>
      </c>
      <c r="E178" s="73"/>
      <c r="F178" s="5">
        <v>1</v>
      </c>
      <c r="G178" s="7" t="s">
        <v>679</v>
      </c>
      <c r="H178" s="171" t="s">
        <v>679</v>
      </c>
      <c r="I178" s="7"/>
      <c r="J178" s="384">
        <f>ROUNDUP(I178,0)*F178</f>
        <v>0</v>
      </c>
      <c r="K178" s="383"/>
      <c r="L178" s="332">
        <f>J178*K178</f>
        <v>0</v>
      </c>
      <c r="M178" s="41"/>
    </row>
    <row r="179" spans="1:13">
      <c r="A179" s="70">
        <v>5004</v>
      </c>
      <c r="B179" s="147" t="s">
        <v>95</v>
      </c>
      <c r="C179" s="6"/>
      <c r="D179" s="150" t="s">
        <v>96</v>
      </c>
      <c r="E179" s="73" t="s">
        <v>687</v>
      </c>
      <c r="F179" s="6">
        <v>3</v>
      </c>
      <c r="G179" s="7" t="s">
        <v>675</v>
      </c>
      <c r="H179" s="171" t="s">
        <v>675</v>
      </c>
      <c r="I179" s="7"/>
      <c r="J179" s="384">
        <f>ROUNDUP(I179,0)*F179</f>
        <v>0</v>
      </c>
      <c r="K179" s="383"/>
      <c r="L179" s="332">
        <f>J179*K179</f>
        <v>0</v>
      </c>
      <c r="M179" s="41"/>
    </row>
    <row r="180" spans="1:13">
      <c r="A180" s="70"/>
      <c r="B180" s="179" t="s">
        <v>97</v>
      </c>
      <c r="C180" s="565"/>
      <c r="D180" s="180"/>
      <c r="E180" s="180"/>
      <c r="F180" s="180"/>
      <c r="G180" s="180"/>
      <c r="H180" s="180"/>
      <c r="I180" s="180"/>
      <c r="J180" s="180"/>
      <c r="K180" s="566"/>
      <c r="L180" s="567"/>
      <c r="M180" s="181"/>
    </row>
    <row r="181" spans="1:13">
      <c r="A181" s="70">
        <v>3002</v>
      </c>
      <c r="B181" s="147" t="s">
        <v>676</v>
      </c>
      <c r="C181" s="6"/>
      <c r="D181" s="150" t="s">
        <v>1217</v>
      </c>
      <c r="E181" s="73"/>
      <c r="F181" s="5">
        <v>1</v>
      </c>
      <c r="G181" s="7" t="s">
        <v>791</v>
      </c>
      <c r="H181" s="307" t="s">
        <v>791</v>
      </c>
      <c r="I181" s="11"/>
      <c r="J181" s="384">
        <f>ROUNDUP(I181,0)*F181</f>
        <v>0</v>
      </c>
      <c r="K181" s="383"/>
      <c r="L181" s="332">
        <f>J181*K181</f>
        <v>0</v>
      </c>
      <c r="M181" s="41"/>
    </row>
    <row r="182" spans="1:13" ht="33.75">
      <c r="A182" s="70"/>
      <c r="B182" s="179" t="s">
        <v>98</v>
      </c>
      <c r="C182" s="565" t="s">
        <v>1299</v>
      </c>
      <c r="D182" s="180"/>
      <c r="E182" s="180"/>
      <c r="F182" s="180"/>
      <c r="G182" s="180"/>
      <c r="H182" s="180"/>
      <c r="I182" s="180"/>
      <c r="J182" s="180"/>
      <c r="K182" s="566"/>
      <c r="L182" s="567"/>
      <c r="M182" s="181" t="s">
        <v>91</v>
      </c>
    </row>
    <row r="183" spans="1:13" ht="24" customHeight="1">
      <c r="A183" s="70">
        <v>3004</v>
      </c>
      <c r="B183" s="71" t="s">
        <v>685</v>
      </c>
      <c r="C183" s="6" t="s">
        <v>1299</v>
      </c>
      <c r="D183" s="72" t="s">
        <v>92</v>
      </c>
      <c r="E183" s="73" t="s">
        <v>687</v>
      </c>
      <c r="F183" s="134">
        <v>1</v>
      </c>
      <c r="G183" s="135" t="s">
        <v>826</v>
      </c>
      <c r="H183" s="171" t="s">
        <v>881</v>
      </c>
      <c r="I183" s="7"/>
      <c r="J183" s="455">
        <f>IF(F183="1 a 6",0,F183*ROUNDUP(I183/100,0))</f>
        <v>0</v>
      </c>
      <c r="K183" s="345"/>
      <c r="L183" s="332">
        <f>J183*K183</f>
        <v>0</v>
      </c>
      <c r="M183" s="671" t="s">
        <v>93</v>
      </c>
    </row>
    <row r="184" spans="1:13">
      <c r="A184" s="70">
        <v>3003</v>
      </c>
      <c r="B184" s="75" t="s">
        <v>691</v>
      </c>
      <c r="C184" s="6" t="s">
        <v>1299</v>
      </c>
      <c r="D184" s="72" t="s">
        <v>692</v>
      </c>
      <c r="E184" s="73" t="s">
        <v>687</v>
      </c>
      <c r="F184" s="134">
        <v>1</v>
      </c>
      <c r="G184" s="135" t="s">
        <v>826</v>
      </c>
      <c r="H184" s="171" t="s">
        <v>826</v>
      </c>
      <c r="I184" s="7"/>
      <c r="J184" s="455">
        <f>IF(F184="1 a 6",0,F184*ROUNDUP(I184/100,0))</f>
        <v>0</v>
      </c>
      <c r="K184" s="345"/>
      <c r="L184" s="332">
        <f>J184*K184</f>
        <v>0</v>
      </c>
      <c r="M184" s="672"/>
    </row>
    <row r="185" spans="1:13">
      <c r="A185" s="70"/>
      <c r="B185" s="179" t="s">
        <v>99</v>
      </c>
      <c r="C185" s="565"/>
      <c r="D185" s="180"/>
      <c r="E185" s="180"/>
      <c r="F185" s="180"/>
      <c r="G185" s="180"/>
      <c r="H185" s="180"/>
      <c r="I185" s="180"/>
      <c r="J185" s="180"/>
      <c r="K185" s="566"/>
      <c r="L185" s="567"/>
      <c r="M185" s="181"/>
    </row>
    <row r="186" spans="1:13">
      <c r="A186" s="70"/>
      <c r="B186" s="179" t="s">
        <v>100</v>
      </c>
      <c r="C186" s="565"/>
      <c r="D186" s="180"/>
      <c r="E186" s="180"/>
      <c r="F186" s="180"/>
      <c r="G186" s="180"/>
      <c r="H186" s="180"/>
      <c r="I186" s="180"/>
      <c r="J186" s="180"/>
      <c r="K186" s="566"/>
      <c r="L186" s="567"/>
      <c r="M186" s="181"/>
    </row>
    <row r="187" spans="1:13">
      <c r="A187" s="70">
        <v>5020</v>
      </c>
      <c r="B187" s="147" t="s">
        <v>101</v>
      </c>
      <c r="C187" s="6"/>
      <c r="D187" s="150" t="s">
        <v>102</v>
      </c>
      <c r="E187" s="73" t="s">
        <v>1371</v>
      </c>
      <c r="F187" s="6">
        <v>1</v>
      </c>
      <c r="G187" s="7">
        <v>25</v>
      </c>
      <c r="H187" s="171" t="s">
        <v>750</v>
      </c>
      <c r="I187" s="7"/>
      <c r="J187" s="454">
        <f>ROUNDUP(I187/G187,0)*F187</f>
        <v>0</v>
      </c>
      <c r="K187" s="339"/>
      <c r="L187" s="340">
        <f>J187*K187</f>
        <v>0</v>
      </c>
      <c r="M187" s="37"/>
    </row>
    <row r="188" spans="1:13">
      <c r="A188" s="70">
        <v>5156</v>
      </c>
      <c r="B188" s="147" t="s">
        <v>963</v>
      </c>
      <c r="C188" s="6"/>
      <c r="D188" s="150" t="s">
        <v>964</v>
      </c>
      <c r="E188" s="73" t="s">
        <v>1371</v>
      </c>
      <c r="F188" s="6">
        <v>1</v>
      </c>
      <c r="G188" s="7">
        <v>25</v>
      </c>
      <c r="H188" s="171" t="s">
        <v>750</v>
      </c>
      <c r="I188" s="7"/>
      <c r="J188" s="454">
        <f>ROUNDUP(I188/G188,0)*F188</f>
        <v>0</v>
      </c>
      <c r="K188" s="339"/>
      <c r="L188" s="340">
        <f>J188*K188</f>
        <v>0</v>
      </c>
      <c r="M188" s="37"/>
    </row>
    <row r="189" spans="1:13">
      <c r="A189" s="70">
        <v>5163</v>
      </c>
      <c r="B189" s="147" t="s">
        <v>103</v>
      </c>
      <c r="C189" s="6"/>
      <c r="D189" s="207" t="s">
        <v>104</v>
      </c>
      <c r="E189" s="73" t="s">
        <v>1371</v>
      </c>
      <c r="F189" s="6">
        <v>1</v>
      </c>
      <c r="G189" s="7">
        <v>25</v>
      </c>
      <c r="H189" s="171" t="s">
        <v>750</v>
      </c>
      <c r="I189" s="7"/>
      <c r="J189" s="454">
        <f>ROUNDUP(I189/G189,0)*F189</f>
        <v>0</v>
      </c>
      <c r="K189" s="339"/>
      <c r="L189" s="340">
        <f>J189*K189</f>
        <v>0</v>
      </c>
      <c r="M189" s="37"/>
    </row>
    <row r="190" spans="1:13">
      <c r="A190" s="70">
        <v>5157</v>
      </c>
      <c r="B190" s="147" t="s">
        <v>105</v>
      </c>
      <c r="C190" s="6"/>
      <c r="D190" s="207" t="s">
        <v>106</v>
      </c>
      <c r="E190" s="73" t="s">
        <v>1371</v>
      </c>
      <c r="F190" s="6">
        <v>1</v>
      </c>
      <c r="G190" s="7">
        <v>25</v>
      </c>
      <c r="H190" s="171" t="s">
        <v>750</v>
      </c>
      <c r="I190" s="7"/>
      <c r="J190" s="454">
        <f>ROUNDUP(I190/G190,0)*F190</f>
        <v>0</v>
      </c>
      <c r="K190" s="339"/>
      <c r="L190" s="340">
        <f>J190*K190</f>
        <v>0</v>
      </c>
      <c r="M190" s="37"/>
    </row>
    <row r="191" spans="1:13">
      <c r="A191" s="70"/>
      <c r="B191" s="179" t="s">
        <v>107</v>
      </c>
      <c r="C191" s="565"/>
      <c r="D191" s="180"/>
      <c r="E191" s="180"/>
      <c r="F191" s="180"/>
      <c r="G191" s="180"/>
      <c r="H191" s="180"/>
      <c r="I191" s="180"/>
      <c r="J191" s="180"/>
      <c r="K191" s="566"/>
      <c r="L191" s="567"/>
      <c r="M191" s="181"/>
    </row>
    <row r="192" spans="1:13">
      <c r="A192" s="70">
        <v>6004</v>
      </c>
      <c r="B192" s="215" t="s">
        <v>957</v>
      </c>
      <c r="C192" s="6"/>
      <c r="D192" s="146" t="s">
        <v>958</v>
      </c>
      <c r="E192" s="73" t="s">
        <v>1371</v>
      </c>
      <c r="F192" s="6">
        <v>1</v>
      </c>
      <c r="G192" s="7" t="s">
        <v>647</v>
      </c>
      <c r="H192" s="307" t="s">
        <v>647</v>
      </c>
      <c r="I192" s="11"/>
      <c r="J192" s="384">
        <f>ROUNDUP(I192,0)*F192</f>
        <v>0</v>
      </c>
      <c r="K192" s="383"/>
      <c r="L192" s="332">
        <f>J192*K192</f>
        <v>0</v>
      </c>
      <c r="M192" s="37"/>
    </row>
    <row r="193" spans="1:13">
      <c r="A193" s="70">
        <v>6012</v>
      </c>
      <c r="B193" s="215" t="s">
        <v>955</v>
      </c>
      <c r="C193" s="6"/>
      <c r="D193" s="146" t="s">
        <v>956</v>
      </c>
      <c r="E193" s="73" t="s">
        <v>1371</v>
      </c>
      <c r="F193" s="6">
        <v>1</v>
      </c>
      <c r="G193" s="7" t="s">
        <v>647</v>
      </c>
      <c r="H193" s="307" t="s">
        <v>647</v>
      </c>
      <c r="I193" s="11"/>
      <c r="J193" s="384">
        <f>ROUNDUP(I193,0)*F193</f>
        <v>0</v>
      </c>
      <c r="K193" s="383"/>
      <c r="L193" s="332">
        <f>J193*K193</f>
        <v>0</v>
      </c>
      <c r="M193" s="37"/>
    </row>
    <row r="194" spans="1:13">
      <c r="A194" s="70">
        <v>6007</v>
      </c>
      <c r="B194" s="215" t="s">
        <v>960</v>
      </c>
      <c r="C194" s="6"/>
      <c r="D194" s="146" t="s">
        <v>961</v>
      </c>
      <c r="E194" s="73" t="s">
        <v>1371</v>
      </c>
      <c r="F194" s="6">
        <v>1</v>
      </c>
      <c r="G194" s="7" t="s">
        <v>647</v>
      </c>
      <c r="H194" s="307" t="s">
        <v>647</v>
      </c>
      <c r="I194" s="11"/>
      <c r="J194" s="384">
        <f>ROUNDUP(I194,0)*F194</f>
        <v>0</v>
      </c>
      <c r="K194" s="383"/>
      <c r="L194" s="332">
        <f>J194*K194</f>
        <v>0</v>
      </c>
      <c r="M194" s="37"/>
    </row>
    <row r="195" spans="1:13">
      <c r="A195" s="70"/>
      <c r="B195" s="179" t="s">
        <v>108</v>
      </c>
      <c r="C195" s="565"/>
      <c r="D195" s="180"/>
      <c r="E195" s="180"/>
      <c r="F195" s="180"/>
      <c r="G195" s="180"/>
      <c r="H195" s="180"/>
      <c r="I195" s="180"/>
      <c r="J195" s="180"/>
      <c r="K195" s="566"/>
      <c r="L195" s="567"/>
      <c r="M195" s="181"/>
    </row>
    <row r="196" spans="1:13" ht="48.75" customHeight="1">
      <c r="A196" s="568">
        <v>7200</v>
      </c>
      <c r="B196" s="569" t="s">
        <v>109</v>
      </c>
      <c r="C196" s="10"/>
      <c r="D196" s="39" t="s">
        <v>110</v>
      </c>
      <c r="E196" s="570" t="s">
        <v>111</v>
      </c>
      <c r="F196" s="10">
        <v>1</v>
      </c>
      <c r="G196" s="11" t="s">
        <v>112</v>
      </c>
      <c r="H196" s="312" t="s">
        <v>882</v>
      </c>
      <c r="I196" s="313"/>
      <c r="J196" s="571">
        <f>ROUNDUP(I196,0)*F196</f>
        <v>0</v>
      </c>
      <c r="K196" s="572"/>
      <c r="L196" s="457">
        <f>J196*K196</f>
        <v>0</v>
      </c>
      <c r="M196" s="39" t="s">
        <v>113</v>
      </c>
    </row>
    <row r="197" spans="1:13">
      <c r="A197" s="70"/>
      <c r="B197" s="179" t="s">
        <v>114</v>
      </c>
      <c r="C197" s="565"/>
      <c r="D197" s="180"/>
      <c r="E197" s="180"/>
      <c r="F197" s="180"/>
      <c r="G197" s="180"/>
      <c r="H197" s="180"/>
      <c r="I197" s="180"/>
      <c r="J197" s="180"/>
      <c r="K197" s="566"/>
      <c r="L197" s="567"/>
      <c r="M197" s="181"/>
    </row>
    <row r="198" spans="1:13">
      <c r="A198" s="70"/>
      <c r="B198" s="179" t="s">
        <v>115</v>
      </c>
      <c r="C198" s="565"/>
      <c r="D198" s="180"/>
      <c r="E198" s="180"/>
      <c r="F198" s="180"/>
      <c r="G198" s="180"/>
      <c r="H198" s="180"/>
      <c r="I198" s="180"/>
      <c r="J198" s="180"/>
      <c r="K198" s="566"/>
      <c r="L198" s="567"/>
      <c r="M198" s="181"/>
    </row>
    <row r="199" spans="1:13" ht="22.5">
      <c r="A199" s="70">
        <v>3004</v>
      </c>
      <c r="B199" s="215" t="s">
        <v>685</v>
      </c>
      <c r="C199" s="6" t="s">
        <v>1299</v>
      </c>
      <c r="D199" s="219" t="s">
        <v>116</v>
      </c>
      <c r="E199" s="73" t="s">
        <v>117</v>
      </c>
      <c r="F199" s="6">
        <v>4</v>
      </c>
      <c r="G199" s="7" t="s">
        <v>647</v>
      </c>
      <c r="H199" s="307" t="s">
        <v>647</v>
      </c>
      <c r="I199" s="11"/>
      <c r="J199" s="384">
        <f>ROUNDUP(I199,0)*F199</f>
        <v>0</v>
      </c>
      <c r="K199" s="383"/>
      <c r="L199" s="332">
        <f>J199*K199</f>
        <v>0</v>
      </c>
      <c r="M199" s="671" t="s">
        <v>118</v>
      </c>
    </row>
    <row r="200" spans="1:13">
      <c r="A200" s="70">
        <v>3020</v>
      </c>
      <c r="B200" s="215" t="s">
        <v>119</v>
      </c>
      <c r="C200" s="6" t="s">
        <v>1299</v>
      </c>
      <c r="D200" s="146" t="s">
        <v>120</v>
      </c>
      <c r="E200" s="73" t="s">
        <v>117</v>
      </c>
      <c r="F200" s="6">
        <v>4</v>
      </c>
      <c r="G200" s="7" t="s">
        <v>647</v>
      </c>
      <c r="H200" s="307" t="s">
        <v>647</v>
      </c>
      <c r="I200" s="11"/>
      <c r="J200" s="384">
        <f>ROUNDUP(I200,0)*F200</f>
        <v>0</v>
      </c>
      <c r="K200" s="383"/>
      <c r="L200" s="332">
        <f>J200*K200</f>
        <v>0</v>
      </c>
      <c r="M200" s="713"/>
    </row>
    <row r="201" spans="1:13">
      <c r="A201" s="70">
        <v>3021</v>
      </c>
      <c r="B201" s="215" t="s">
        <v>121</v>
      </c>
      <c r="C201" s="6" t="s">
        <v>1299</v>
      </c>
      <c r="D201" s="146" t="s">
        <v>122</v>
      </c>
      <c r="E201" s="73" t="s">
        <v>117</v>
      </c>
      <c r="F201" s="6">
        <v>4</v>
      </c>
      <c r="G201" s="7" t="s">
        <v>647</v>
      </c>
      <c r="H201" s="307" t="s">
        <v>647</v>
      </c>
      <c r="I201" s="11"/>
      <c r="J201" s="384">
        <f>ROUNDUP(I201,0)*F201</f>
        <v>0</v>
      </c>
      <c r="K201" s="383"/>
      <c r="L201" s="332">
        <f>J201*K201</f>
        <v>0</v>
      </c>
      <c r="M201" s="713"/>
    </row>
    <row r="202" spans="1:13" ht="22.5">
      <c r="A202" s="70">
        <v>3022</v>
      </c>
      <c r="B202" s="215" t="s">
        <v>123</v>
      </c>
      <c r="C202" s="6" t="s">
        <v>1299</v>
      </c>
      <c r="D202" s="146" t="s">
        <v>124</v>
      </c>
      <c r="E202" s="73" t="s">
        <v>117</v>
      </c>
      <c r="F202" s="6">
        <v>4</v>
      </c>
      <c r="G202" s="7" t="s">
        <v>647</v>
      </c>
      <c r="H202" s="307" t="s">
        <v>647</v>
      </c>
      <c r="I202" s="11"/>
      <c r="J202" s="384">
        <f>ROUNDUP(I202,0)*F202</f>
        <v>0</v>
      </c>
      <c r="K202" s="383"/>
      <c r="L202" s="332">
        <f>J202*K202</f>
        <v>0</v>
      </c>
      <c r="M202" s="713"/>
    </row>
    <row r="203" spans="1:13" ht="22.5">
      <c r="A203" s="70">
        <v>3023</v>
      </c>
      <c r="B203" s="215" t="s">
        <v>125</v>
      </c>
      <c r="C203" s="6" t="s">
        <v>1299</v>
      </c>
      <c r="D203" s="146" t="s">
        <v>126</v>
      </c>
      <c r="E203" s="73" t="s">
        <v>117</v>
      </c>
      <c r="F203" s="6">
        <v>4</v>
      </c>
      <c r="G203" s="7" t="s">
        <v>647</v>
      </c>
      <c r="H203" s="307" t="s">
        <v>647</v>
      </c>
      <c r="I203" s="11"/>
      <c r="J203" s="384">
        <f>ROUNDUP(I203,0)*F203</f>
        <v>0</v>
      </c>
      <c r="K203" s="383"/>
      <c r="L203" s="332">
        <f>J203*K203</f>
        <v>0</v>
      </c>
      <c r="M203" s="672"/>
    </row>
    <row r="204" spans="1:13">
      <c r="A204" s="70"/>
      <c r="B204" s="179" t="s">
        <v>127</v>
      </c>
      <c r="C204" s="565"/>
      <c r="D204" s="180"/>
      <c r="E204" s="180"/>
      <c r="F204" s="180"/>
      <c r="G204" s="180"/>
      <c r="H204" s="180"/>
      <c r="I204" s="180"/>
      <c r="J204" s="180"/>
      <c r="K204" s="566"/>
      <c r="L204" s="567"/>
      <c r="M204" s="181"/>
    </row>
    <row r="205" spans="1:13">
      <c r="A205" s="70"/>
      <c r="B205" s="179" t="s">
        <v>128</v>
      </c>
      <c r="C205" s="565"/>
      <c r="D205" s="180"/>
      <c r="E205" s="180"/>
      <c r="F205" s="180"/>
      <c r="G205" s="180"/>
      <c r="H205" s="180"/>
      <c r="I205" s="180"/>
      <c r="J205" s="180"/>
      <c r="K205" s="566"/>
      <c r="L205" s="567"/>
      <c r="M205" s="181"/>
    </row>
    <row r="206" spans="1:13">
      <c r="A206" s="70">
        <v>3001</v>
      </c>
      <c r="B206" s="215" t="s">
        <v>684</v>
      </c>
      <c r="C206" s="6"/>
      <c r="D206" s="146" t="s">
        <v>1217</v>
      </c>
      <c r="E206" s="73"/>
      <c r="F206" s="6">
        <v>1</v>
      </c>
      <c r="G206" s="7" t="s">
        <v>766</v>
      </c>
      <c r="H206" s="171" t="s">
        <v>766</v>
      </c>
      <c r="I206" s="7"/>
      <c r="J206" s="384">
        <f>ROUNDUP(I206,0)*F206</f>
        <v>0</v>
      </c>
      <c r="K206" s="383"/>
      <c r="L206" s="332">
        <f>J206*K206</f>
        <v>0</v>
      </c>
      <c r="M206" s="37"/>
    </row>
    <row r="207" spans="1:13">
      <c r="A207" s="70">
        <v>3004</v>
      </c>
      <c r="B207" s="215" t="s">
        <v>685</v>
      </c>
      <c r="C207" s="6" t="s">
        <v>1299</v>
      </c>
      <c r="D207" s="146" t="s">
        <v>686</v>
      </c>
      <c r="E207" s="73" t="s">
        <v>117</v>
      </c>
      <c r="F207" s="6">
        <v>6</v>
      </c>
      <c r="G207" s="7" t="s">
        <v>647</v>
      </c>
      <c r="H207" s="307" t="s">
        <v>647</v>
      </c>
      <c r="I207" s="11"/>
      <c r="J207" s="384">
        <f t="shared" ref="J207:J219" si="18">ROUNDUP(I207,0)*F207</f>
        <v>0</v>
      </c>
      <c r="K207" s="383"/>
      <c r="L207" s="332">
        <f t="shared" ref="L207:L219" si="19">J207*K207</f>
        <v>0</v>
      </c>
      <c r="M207" s="671" t="s">
        <v>118</v>
      </c>
    </row>
    <row r="208" spans="1:13">
      <c r="A208" s="70">
        <v>3020</v>
      </c>
      <c r="B208" s="215" t="s">
        <v>119</v>
      </c>
      <c r="C208" s="6" t="s">
        <v>1299</v>
      </c>
      <c r="D208" s="146" t="s">
        <v>120</v>
      </c>
      <c r="E208" s="73" t="s">
        <v>117</v>
      </c>
      <c r="F208" s="6">
        <v>6</v>
      </c>
      <c r="G208" s="7" t="s">
        <v>647</v>
      </c>
      <c r="H208" s="307" t="s">
        <v>647</v>
      </c>
      <c r="I208" s="11"/>
      <c r="J208" s="384">
        <f t="shared" si="18"/>
        <v>0</v>
      </c>
      <c r="K208" s="383"/>
      <c r="L208" s="332">
        <f t="shared" si="19"/>
        <v>0</v>
      </c>
      <c r="M208" s="713"/>
    </row>
    <row r="209" spans="1:19">
      <c r="A209" s="70">
        <v>3021</v>
      </c>
      <c r="B209" s="215" t="s">
        <v>121</v>
      </c>
      <c r="C209" s="6" t="s">
        <v>1299</v>
      </c>
      <c r="D209" s="146" t="s">
        <v>122</v>
      </c>
      <c r="E209" s="73" t="s">
        <v>117</v>
      </c>
      <c r="F209" s="6">
        <v>6</v>
      </c>
      <c r="G209" s="7" t="s">
        <v>647</v>
      </c>
      <c r="H209" s="307" t="s">
        <v>647</v>
      </c>
      <c r="I209" s="11"/>
      <c r="J209" s="384">
        <f t="shared" si="18"/>
        <v>0</v>
      </c>
      <c r="K209" s="383"/>
      <c r="L209" s="332">
        <f t="shared" si="19"/>
        <v>0</v>
      </c>
      <c r="M209" s="713"/>
    </row>
    <row r="210" spans="1:19" ht="22.5">
      <c r="A210" s="70">
        <v>3022</v>
      </c>
      <c r="B210" s="215" t="s">
        <v>123</v>
      </c>
      <c r="C210" s="6" t="s">
        <v>1299</v>
      </c>
      <c r="D210" s="146" t="s">
        <v>124</v>
      </c>
      <c r="E210" s="73" t="s">
        <v>117</v>
      </c>
      <c r="F210" s="6">
        <v>6</v>
      </c>
      <c r="G210" s="7" t="s">
        <v>647</v>
      </c>
      <c r="H210" s="307" t="s">
        <v>647</v>
      </c>
      <c r="I210" s="11"/>
      <c r="J210" s="384">
        <f t="shared" si="18"/>
        <v>0</v>
      </c>
      <c r="K210" s="383"/>
      <c r="L210" s="332">
        <f t="shared" si="19"/>
        <v>0</v>
      </c>
      <c r="M210" s="713"/>
    </row>
    <row r="211" spans="1:19" ht="22.5">
      <c r="A211" s="70">
        <v>3023</v>
      </c>
      <c r="B211" s="215" t="s">
        <v>125</v>
      </c>
      <c r="C211" s="6" t="s">
        <v>1299</v>
      </c>
      <c r="D211" s="146" t="s">
        <v>126</v>
      </c>
      <c r="E211" s="73" t="s">
        <v>117</v>
      </c>
      <c r="F211" s="6">
        <v>6</v>
      </c>
      <c r="G211" s="7" t="s">
        <v>647</v>
      </c>
      <c r="H211" s="307" t="s">
        <v>647</v>
      </c>
      <c r="I211" s="11"/>
      <c r="J211" s="384">
        <f t="shared" si="18"/>
        <v>0</v>
      </c>
      <c r="K211" s="383"/>
      <c r="L211" s="332">
        <f t="shared" si="19"/>
        <v>0</v>
      </c>
      <c r="M211" s="713"/>
    </row>
    <row r="212" spans="1:19">
      <c r="A212" s="70">
        <v>3024</v>
      </c>
      <c r="B212" s="215" t="s">
        <v>129</v>
      </c>
      <c r="C212" s="6" t="s">
        <v>1299</v>
      </c>
      <c r="D212" s="146" t="s">
        <v>130</v>
      </c>
      <c r="E212" s="73" t="s">
        <v>117</v>
      </c>
      <c r="F212" s="6">
        <v>1</v>
      </c>
      <c r="G212" s="7" t="s">
        <v>647</v>
      </c>
      <c r="H212" s="307" t="s">
        <v>647</v>
      </c>
      <c r="I212" s="11"/>
      <c r="J212" s="384">
        <f t="shared" si="18"/>
        <v>0</v>
      </c>
      <c r="K212" s="383"/>
      <c r="L212" s="332">
        <f t="shared" si="19"/>
        <v>0</v>
      </c>
      <c r="M212" s="672"/>
    </row>
    <row r="213" spans="1:19">
      <c r="A213" s="70"/>
      <c r="B213" s="179" t="s">
        <v>611</v>
      </c>
      <c r="C213" s="565"/>
      <c r="D213" s="180"/>
      <c r="E213" s="180"/>
      <c r="F213" s="180"/>
      <c r="G213" s="180"/>
      <c r="H213" s="180"/>
      <c r="I213" s="180"/>
      <c r="J213" s="180"/>
      <c r="K213" s="566"/>
      <c r="L213" s="567"/>
      <c r="M213" s="181"/>
    </row>
    <row r="214" spans="1:19">
      <c r="A214" s="70"/>
      <c r="B214" s="215" t="s">
        <v>1219</v>
      </c>
      <c r="C214" s="6" t="s">
        <v>1299</v>
      </c>
      <c r="D214" s="146" t="s">
        <v>1220</v>
      </c>
      <c r="E214" s="73" t="s">
        <v>687</v>
      </c>
      <c r="F214" s="6">
        <v>1</v>
      </c>
      <c r="G214" s="7" t="s">
        <v>819</v>
      </c>
      <c r="H214" s="307" t="s">
        <v>647</v>
      </c>
      <c r="I214" s="11"/>
      <c r="J214" s="384">
        <f t="shared" si="18"/>
        <v>0</v>
      </c>
      <c r="K214" s="383"/>
      <c r="L214" s="332">
        <f t="shared" si="19"/>
        <v>0</v>
      </c>
      <c r="M214" s="37" t="s">
        <v>1221</v>
      </c>
    </row>
    <row r="215" spans="1:19" ht="33.75">
      <c r="A215" s="70">
        <v>3004</v>
      </c>
      <c r="B215" s="215" t="s">
        <v>685</v>
      </c>
      <c r="C215" s="6" t="s">
        <v>1299</v>
      </c>
      <c r="D215" s="219" t="s">
        <v>131</v>
      </c>
      <c r="E215" s="73" t="s">
        <v>687</v>
      </c>
      <c r="F215" s="6">
        <v>3</v>
      </c>
      <c r="G215" s="7" t="s">
        <v>647</v>
      </c>
      <c r="H215" s="307" t="s">
        <v>647</v>
      </c>
      <c r="I215" s="11"/>
      <c r="J215" s="384">
        <f t="shared" si="18"/>
        <v>0</v>
      </c>
      <c r="K215" s="383"/>
      <c r="L215" s="332">
        <f t="shared" si="19"/>
        <v>0</v>
      </c>
      <c r="M215" s="671" t="s">
        <v>132</v>
      </c>
    </row>
    <row r="216" spans="1:19" ht="35.25" customHeight="1">
      <c r="A216" s="70">
        <v>3020</v>
      </c>
      <c r="B216" s="215" t="s">
        <v>133</v>
      </c>
      <c r="C216" s="6" t="s">
        <v>1299</v>
      </c>
      <c r="D216" s="146" t="s">
        <v>120</v>
      </c>
      <c r="E216" s="73" t="s">
        <v>687</v>
      </c>
      <c r="F216" s="6">
        <v>3</v>
      </c>
      <c r="G216" s="7" t="s">
        <v>647</v>
      </c>
      <c r="H216" s="307" t="s">
        <v>647</v>
      </c>
      <c r="I216" s="11"/>
      <c r="J216" s="384">
        <f t="shared" si="18"/>
        <v>0</v>
      </c>
      <c r="K216" s="383"/>
      <c r="L216" s="332">
        <f t="shared" si="19"/>
        <v>0</v>
      </c>
      <c r="M216" s="713"/>
    </row>
    <row r="217" spans="1:19" ht="31.5" customHeight="1">
      <c r="A217" s="70">
        <v>3008</v>
      </c>
      <c r="B217" s="215" t="s">
        <v>1223</v>
      </c>
      <c r="C217" s="6" t="s">
        <v>1224</v>
      </c>
      <c r="D217" s="146" t="s">
        <v>1225</v>
      </c>
      <c r="E217" s="73" t="s">
        <v>687</v>
      </c>
      <c r="F217" s="6">
        <v>3</v>
      </c>
      <c r="G217" s="7" t="s">
        <v>647</v>
      </c>
      <c r="H217" s="307" t="s">
        <v>647</v>
      </c>
      <c r="I217" s="11"/>
      <c r="J217" s="384">
        <f t="shared" si="18"/>
        <v>0</v>
      </c>
      <c r="K217" s="383"/>
      <c r="L217" s="332">
        <f t="shared" si="19"/>
        <v>0</v>
      </c>
      <c r="M217" s="672"/>
    </row>
    <row r="218" spans="1:19">
      <c r="A218" s="70"/>
      <c r="B218" s="179" t="s">
        <v>612</v>
      </c>
      <c r="C218" s="565"/>
      <c r="D218" s="180"/>
      <c r="E218" s="180"/>
      <c r="F218" s="180"/>
      <c r="G218" s="180"/>
      <c r="H218" s="180"/>
      <c r="I218" s="180"/>
      <c r="J218" s="180"/>
      <c r="K218" s="566"/>
      <c r="L218" s="567"/>
      <c r="M218" s="181"/>
    </row>
    <row r="219" spans="1:19">
      <c r="A219" s="70"/>
      <c r="B219" s="147" t="s">
        <v>1219</v>
      </c>
      <c r="C219" s="6" t="s">
        <v>1299</v>
      </c>
      <c r="D219" s="150" t="s">
        <v>1220</v>
      </c>
      <c r="E219" s="73" t="s">
        <v>687</v>
      </c>
      <c r="F219" s="6">
        <v>1</v>
      </c>
      <c r="G219" s="7" t="s">
        <v>819</v>
      </c>
      <c r="H219" s="307" t="s">
        <v>647</v>
      </c>
      <c r="I219" s="11"/>
      <c r="J219" s="384">
        <f t="shared" si="18"/>
        <v>0</v>
      </c>
      <c r="K219" s="383"/>
      <c r="L219" s="332">
        <f t="shared" si="19"/>
        <v>0</v>
      </c>
      <c r="M219" s="37" t="s">
        <v>1221</v>
      </c>
    </row>
    <row r="220" spans="1:19" ht="22.5">
      <c r="A220" s="73">
        <v>3004</v>
      </c>
      <c r="B220" s="147" t="s">
        <v>685</v>
      </c>
      <c r="C220" s="85"/>
      <c r="D220" s="72" t="s">
        <v>686</v>
      </c>
      <c r="E220" s="73" t="s">
        <v>687</v>
      </c>
      <c r="F220" s="134" t="s">
        <v>1237</v>
      </c>
      <c r="G220" s="7">
        <v>100</v>
      </c>
      <c r="H220" s="171" t="s">
        <v>335</v>
      </c>
      <c r="I220" s="7"/>
      <c r="J220" s="455">
        <f>IF(F220="1 a 6",0,F220*ROUNDUP(I220/100,0))</f>
        <v>0</v>
      </c>
      <c r="K220" s="345"/>
      <c r="L220" s="332">
        <f>J220*K220</f>
        <v>0</v>
      </c>
      <c r="M220" s="37" t="s">
        <v>134</v>
      </c>
    </row>
    <row r="221" spans="1:19">
      <c r="A221" s="70">
        <v>3020</v>
      </c>
      <c r="B221" s="147" t="s">
        <v>119</v>
      </c>
      <c r="C221" s="6"/>
      <c r="D221" s="150" t="s">
        <v>120</v>
      </c>
      <c r="E221" s="73" t="s">
        <v>687</v>
      </c>
      <c r="F221" s="6">
        <v>1</v>
      </c>
      <c r="G221" s="7" t="s">
        <v>135</v>
      </c>
      <c r="H221" s="171" t="s">
        <v>24</v>
      </c>
      <c r="I221" s="7"/>
      <c r="J221" s="455">
        <f>IF(F221="1 a 6",0,F221*ROUNDUP(I221/100,0))</f>
        <v>0</v>
      </c>
      <c r="K221" s="345"/>
      <c r="L221" s="332">
        <f>J221*K221</f>
        <v>0</v>
      </c>
      <c r="M221" s="37"/>
      <c r="N221" s="711"/>
      <c r="O221" s="712"/>
      <c r="P221" s="712"/>
      <c r="Q221" s="712"/>
      <c r="R221" s="712"/>
      <c r="S221" s="712"/>
    </row>
    <row r="222" spans="1:19" ht="23.25" thickBot="1">
      <c r="A222" s="216">
        <v>3022</v>
      </c>
      <c r="B222" s="217" t="s">
        <v>123</v>
      </c>
      <c r="C222" s="31" t="s">
        <v>1299</v>
      </c>
      <c r="D222" s="220" t="s">
        <v>124</v>
      </c>
      <c r="E222" s="221" t="s">
        <v>117</v>
      </c>
      <c r="F222" s="31">
        <v>1</v>
      </c>
      <c r="G222" s="32" t="s">
        <v>135</v>
      </c>
      <c r="H222" s="307" t="s">
        <v>24</v>
      </c>
      <c r="I222" s="11"/>
      <c r="J222" s="454">
        <f>IF(F222="1 a 6",0,F222*ROUNDUP(I222/100,0))</f>
        <v>0</v>
      </c>
      <c r="K222" s="339"/>
      <c r="L222" s="457">
        <f>J222*K222</f>
        <v>0</v>
      </c>
      <c r="M222" s="218" t="s">
        <v>136</v>
      </c>
      <c r="N222" s="711"/>
      <c r="O222" s="712"/>
      <c r="P222" s="712"/>
      <c r="Q222" s="712"/>
      <c r="R222" s="712"/>
      <c r="S222" s="712"/>
    </row>
    <row r="223" spans="1:19" ht="16.5" thickTop="1" thickBot="1">
      <c r="H223" s="458"/>
      <c r="I223" s="458"/>
      <c r="J223" s="458"/>
      <c r="K223" s="459"/>
      <c r="L223" s="459"/>
    </row>
    <row r="224" spans="1:19" s="411" customFormat="1" ht="15.75" thickBot="1">
      <c r="A224" s="451"/>
      <c r="B224" s="451"/>
      <c r="C224" s="452"/>
      <c r="D224" s="451"/>
      <c r="E224" s="451"/>
      <c r="F224" s="451"/>
      <c r="G224" s="451"/>
      <c r="H224" s="451"/>
      <c r="I224" s="451"/>
      <c r="J224" s="597" t="s">
        <v>31</v>
      </c>
      <c r="K224" s="598"/>
      <c r="L224" s="423">
        <f>SUM(L5:L222)</f>
        <v>0</v>
      </c>
      <c r="M224" s="451"/>
    </row>
    <row r="225" spans="1:13" s="411" customFormat="1">
      <c r="A225" s="451"/>
      <c r="B225" s="451"/>
      <c r="C225" s="452"/>
      <c r="D225" s="451"/>
      <c r="E225" s="451"/>
      <c r="F225" s="451"/>
      <c r="G225" s="451"/>
      <c r="H225" s="451"/>
      <c r="I225" s="451"/>
      <c r="J225" s="451"/>
      <c r="K225" s="453"/>
      <c r="L225" s="453"/>
      <c r="M225" s="451"/>
    </row>
    <row r="226" spans="1:13" s="411" customFormat="1">
      <c r="A226" s="451"/>
      <c r="B226" s="451"/>
      <c r="C226" s="452"/>
      <c r="D226" s="451"/>
      <c r="E226" s="451"/>
      <c r="F226" s="451"/>
      <c r="G226" s="451"/>
      <c r="H226" s="451"/>
      <c r="I226" s="451"/>
      <c r="J226" s="451"/>
      <c r="K226" s="453"/>
      <c r="L226" s="453"/>
      <c r="M226" s="451"/>
    </row>
    <row r="227" spans="1:13" s="411" customFormat="1">
      <c r="A227" s="451"/>
      <c r="B227" s="451"/>
      <c r="C227" s="452"/>
      <c r="D227" s="451"/>
      <c r="E227" s="451"/>
      <c r="F227" s="451"/>
      <c r="G227" s="451"/>
      <c r="H227" s="451"/>
      <c r="I227" s="451"/>
      <c r="J227" s="451"/>
      <c r="K227" s="453"/>
      <c r="L227" s="453"/>
      <c r="M227" s="451"/>
    </row>
    <row r="228" spans="1:13" s="411" customFormat="1">
      <c r="A228" s="451"/>
      <c r="B228" s="451"/>
      <c r="C228" s="452"/>
      <c r="D228" s="451"/>
      <c r="E228" s="451"/>
      <c r="F228" s="451"/>
      <c r="G228" s="451"/>
      <c r="H228" s="451"/>
      <c r="I228" s="451"/>
      <c r="J228" s="451"/>
      <c r="K228" s="453"/>
      <c r="L228" s="453"/>
      <c r="M228" s="451"/>
    </row>
    <row r="229" spans="1:13" s="411" customFormat="1">
      <c r="A229" s="451"/>
      <c r="B229" s="451"/>
      <c r="C229" s="452"/>
      <c r="D229" s="451"/>
      <c r="E229" s="451"/>
      <c r="F229" s="451"/>
      <c r="G229" s="451"/>
      <c r="H229" s="451"/>
      <c r="I229" s="451"/>
      <c r="J229" s="451"/>
      <c r="K229" s="453"/>
      <c r="L229" s="453"/>
      <c r="M229" s="451"/>
    </row>
    <row r="230" spans="1:13" s="411" customFormat="1">
      <c r="A230" s="451"/>
      <c r="B230" s="451"/>
      <c r="C230" s="452"/>
      <c r="D230" s="451"/>
      <c r="E230" s="451"/>
      <c r="F230" s="451"/>
      <c r="G230" s="451"/>
      <c r="H230" s="451"/>
      <c r="I230" s="451"/>
      <c r="J230" s="451"/>
      <c r="K230" s="453"/>
      <c r="L230" s="453"/>
      <c r="M230" s="451"/>
    </row>
    <row r="231" spans="1:13" s="411" customFormat="1">
      <c r="A231" s="451"/>
      <c r="B231" s="451"/>
      <c r="C231" s="452"/>
      <c r="D231" s="451"/>
      <c r="E231" s="451"/>
      <c r="F231" s="451"/>
      <c r="G231" s="451"/>
      <c r="H231" s="451"/>
      <c r="I231" s="451"/>
      <c r="J231" s="451"/>
      <c r="K231" s="453"/>
      <c r="L231" s="453"/>
      <c r="M231" s="451"/>
    </row>
    <row r="232" spans="1:13" s="411" customFormat="1">
      <c r="A232" s="451"/>
      <c r="B232" s="451"/>
      <c r="C232" s="452"/>
      <c r="D232" s="451"/>
      <c r="E232" s="451"/>
      <c r="F232" s="451"/>
      <c r="G232" s="451"/>
      <c r="H232" s="451"/>
      <c r="I232" s="451"/>
      <c r="J232" s="451"/>
      <c r="K232" s="453"/>
      <c r="L232" s="453"/>
      <c r="M232" s="451"/>
    </row>
    <row r="233" spans="1:13" s="411" customFormat="1">
      <c r="A233" s="451"/>
      <c r="B233" s="451"/>
      <c r="C233" s="452"/>
      <c r="D233" s="451"/>
      <c r="E233" s="451"/>
      <c r="F233" s="451"/>
      <c r="G233" s="451"/>
      <c r="H233" s="451"/>
      <c r="I233" s="451"/>
      <c r="J233" s="451"/>
      <c r="K233" s="453"/>
      <c r="L233" s="453"/>
      <c r="M233" s="451"/>
    </row>
    <row r="234" spans="1:13" s="411" customFormat="1">
      <c r="A234" s="451"/>
      <c r="B234" s="451"/>
      <c r="C234" s="452"/>
      <c r="D234" s="451"/>
      <c r="E234" s="451"/>
      <c r="F234" s="451"/>
      <c r="G234" s="451"/>
      <c r="H234" s="451"/>
      <c r="I234" s="451"/>
      <c r="J234" s="451"/>
      <c r="K234" s="453"/>
      <c r="L234" s="453"/>
      <c r="M234" s="451"/>
    </row>
    <row r="235" spans="1:13" s="411" customFormat="1">
      <c r="A235" s="451"/>
      <c r="B235" s="451"/>
      <c r="C235" s="452"/>
      <c r="D235" s="451"/>
      <c r="E235" s="451"/>
      <c r="F235" s="451"/>
      <c r="G235" s="451"/>
      <c r="H235" s="451"/>
      <c r="I235" s="451"/>
      <c r="J235" s="451"/>
      <c r="K235" s="453"/>
      <c r="L235" s="453"/>
      <c r="M235" s="451"/>
    </row>
    <row r="236" spans="1:13" s="411" customFormat="1">
      <c r="A236" s="451"/>
      <c r="B236" s="451"/>
      <c r="C236" s="452"/>
      <c r="D236" s="451"/>
      <c r="E236" s="451"/>
      <c r="F236" s="451"/>
      <c r="G236" s="451"/>
      <c r="H236" s="451"/>
      <c r="I236" s="451"/>
      <c r="J236" s="451"/>
      <c r="K236" s="453"/>
      <c r="L236" s="453"/>
      <c r="M236" s="451"/>
    </row>
    <row r="237" spans="1:13" s="411" customFormat="1">
      <c r="A237" s="451"/>
      <c r="B237" s="451"/>
      <c r="C237" s="452"/>
      <c r="D237" s="451"/>
      <c r="E237" s="451"/>
      <c r="F237" s="451"/>
      <c r="G237" s="451"/>
      <c r="H237" s="451"/>
      <c r="I237" s="451"/>
      <c r="J237" s="451"/>
      <c r="K237" s="453"/>
      <c r="L237" s="453"/>
      <c r="M237" s="451"/>
    </row>
    <row r="238" spans="1:13" s="411" customFormat="1">
      <c r="A238" s="451"/>
      <c r="B238" s="451"/>
      <c r="C238" s="452"/>
      <c r="D238" s="451"/>
      <c r="E238" s="451"/>
      <c r="F238" s="451"/>
      <c r="G238" s="451"/>
      <c r="H238" s="451"/>
      <c r="I238" s="451"/>
      <c r="J238" s="451"/>
      <c r="K238" s="453"/>
      <c r="L238" s="453"/>
      <c r="M238" s="451"/>
    </row>
    <row r="239" spans="1:13" s="411" customFormat="1">
      <c r="A239" s="451"/>
      <c r="B239" s="451"/>
      <c r="C239" s="452"/>
      <c r="D239" s="451"/>
      <c r="E239" s="451"/>
      <c r="F239" s="451"/>
      <c r="G239" s="451"/>
      <c r="H239" s="451"/>
      <c r="I239" s="451"/>
      <c r="J239" s="451"/>
      <c r="K239" s="453"/>
      <c r="L239" s="453"/>
      <c r="M239" s="451"/>
    </row>
    <row r="240" spans="1:13" s="411" customFormat="1">
      <c r="A240" s="451"/>
      <c r="B240" s="451"/>
      <c r="C240" s="452"/>
      <c r="D240" s="451"/>
      <c r="E240" s="451"/>
      <c r="F240" s="451"/>
      <c r="G240" s="451"/>
      <c r="H240" s="451"/>
      <c r="I240" s="451"/>
      <c r="J240" s="451"/>
      <c r="K240" s="453"/>
      <c r="L240" s="453"/>
      <c r="M240" s="451"/>
    </row>
    <row r="241" spans="1:13" s="411" customFormat="1">
      <c r="A241" s="451"/>
      <c r="B241" s="451"/>
      <c r="C241" s="452"/>
      <c r="D241" s="451"/>
      <c r="E241" s="451"/>
      <c r="F241" s="451"/>
      <c r="G241" s="451"/>
      <c r="H241" s="451"/>
      <c r="I241" s="451"/>
      <c r="J241" s="451"/>
      <c r="K241" s="453"/>
      <c r="L241" s="453"/>
      <c r="M241" s="451"/>
    </row>
    <row r="242" spans="1:13" s="411" customFormat="1">
      <c r="A242" s="451"/>
      <c r="B242" s="451"/>
      <c r="C242" s="452"/>
      <c r="D242" s="451"/>
      <c r="E242" s="451"/>
      <c r="F242" s="451"/>
      <c r="G242" s="451"/>
      <c r="H242" s="451"/>
      <c r="I242" s="451"/>
      <c r="J242" s="451"/>
      <c r="K242" s="453"/>
      <c r="L242" s="453"/>
      <c r="M242" s="451"/>
    </row>
    <row r="243" spans="1:13" s="411" customFormat="1">
      <c r="A243" s="451"/>
      <c r="B243" s="451"/>
      <c r="C243" s="452"/>
      <c r="D243" s="451"/>
      <c r="E243" s="451"/>
      <c r="F243" s="451"/>
      <c r="G243" s="451"/>
      <c r="H243" s="451"/>
      <c r="I243" s="451"/>
      <c r="J243" s="451"/>
      <c r="K243" s="453"/>
      <c r="L243" s="453"/>
      <c r="M243" s="451"/>
    </row>
    <row r="244" spans="1:13" s="411" customFormat="1">
      <c r="A244" s="451"/>
      <c r="B244" s="451"/>
      <c r="C244" s="452"/>
      <c r="D244" s="451"/>
      <c r="E244" s="451"/>
      <c r="F244" s="451"/>
      <c r="G244" s="451"/>
      <c r="H244" s="451"/>
      <c r="I244" s="451"/>
      <c r="J244" s="451"/>
      <c r="K244" s="453"/>
      <c r="L244" s="453"/>
      <c r="M244" s="451"/>
    </row>
    <row r="245" spans="1:13" s="411" customFormat="1">
      <c r="A245" s="451"/>
      <c r="B245" s="451"/>
      <c r="C245" s="452"/>
      <c r="D245" s="451"/>
      <c r="E245" s="451"/>
      <c r="F245" s="451"/>
      <c r="G245" s="451"/>
      <c r="H245" s="451"/>
      <c r="I245" s="451"/>
      <c r="J245" s="451"/>
      <c r="K245" s="453"/>
      <c r="L245" s="453"/>
      <c r="M245" s="451"/>
    </row>
    <row r="246" spans="1:13" s="411" customFormat="1">
      <c r="A246" s="451"/>
      <c r="B246" s="451"/>
      <c r="C246" s="452"/>
      <c r="D246" s="451"/>
      <c r="E246" s="451"/>
      <c r="F246" s="451"/>
      <c r="G246" s="451"/>
      <c r="H246" s="451"/>
      <c r="I246" s="451"/>
      <c r="J246" s="451"/>
      <c r="K246" s="453"/>
      <c r="L246" s="453"/>
      <c r="M246" s="451"/>
    </row>
    <row r="247" spans="1:13" s="411" customFormat="1">
      <c r="A247" s="451"/>
      <c r="B247" s="451"/>
      <c r="C247" s="452"/>
      <c r="D247" s="451"/>
      <c r="E247" s="451"/>
      <c r="F247" s="451"/>
      <c r="G247" s="451"/>
      <c r="H247" s="451"/>
      <c r="I247" s="451"/>
      <c r="J247" s="451"/>
      <c r="K247" s="453"/>
      <c r="L247" s="453"/>
      <c r="M247" s="451"/>
    </row>
    <row r="248" spans="1:13" s="411" customFormat="1">
      <c r="A248" s="451"/>
      <c r="B248" s="451"/>
      <c r="C248" s="452"/>
      <c r="D248" s="451"/>
      <c r="E248" s="451"/>
      <c r="F248" s="451"/>
      <c r="G248" s="451"/>
      <c r="H248" s="451"/>
      <c r="I248" s="451"/>
      <c r="J248" s="451"/>
      <c r="K248" s="453"/>
      <c r="L248" s="453"/>
      <c r="M248" s="451"/>
    </row>
    <row r="249" spans="1:13" s="411" customFormat="1">
      <c r="A249" s="451"/>
      <c r="B249" s="451"/>
      <c r="C249" s="452"/>
      <c r="D249" s="451"/>
      <c r="E249" s="451"/>
      <c r="F249" s="451"/>
      <c r="G249" s="451"/>
      <c r="H249" s="451"/>
      <c r="I249" s="451"/>
      <c r="J249" s="451"/>
      <c r="K249" s="453"/>
      <c r="L249" s="453"/>
      <c r="M249" s="451"/>
    </row>
    <row r="250" spans="1:13" s="411" customFormat="1">
      <c r="A250" s="451"/>
      <c r="B250" s="451"/>
      <c r="C250" s="452"/>
      <c r="D250" s="451"/>
      <c r="E250" s="451"/>
      <c r="F250" s="451"/>
      <c r="G250" s="451"/>
      <c r="H250" s="451"/>
      <c r="I250" s="451"/>
      <c r="J250" s="451"/>
      <c r="K250" s="453"/>
      <c r="L250" s="453"/>
      <c r="M250" s="451"/>
    </row>
    <row r="251" spans="1:13" s="411" customFormat="1">
      <c r="A251" s="451"/>
      <c r="B251" s="451"/>
      <c r="C251" s="452"/>
      <c r="D251" s="451"/>
      <c r="E251" s="451"/>
      <c r="F251" s="451"/>
      <c r="G251" s="451"/>
      <c r="H251" s="451"/>
      <c r="I251" s="451"/>
      <c r="J251" s="451"/>
      <c r="K251" s="453"/>
      <c r="L251" s="453"/>
      <c r="M251" s="451"/>
    </row>
    <row r="252" spans="1:13" s="411" customFormat="1">
      <c r="A252" s="451"/>
      <c r="B252" s="451"/>
      <c r="C252" s="452"/>
      <c r="D252" s="451"/>
      <c r="E252" s="451"/>
      <c r="F252" s="451"/>
      <c r="G252" s="451"/>
      <c r="H252" s="451"/>
      <c r="I252" s="451"/>
      <c r="J252" s="451"/>
      <c r="K252" s="453"/>
      <c r="L252" s="453"/>
      <c r="M252" s="451"/>
    </row>
    <row r="253" spans="1:13" s="411" customFormat="1">
      <c r="A253" s="451"/>
      <c r="B253" s="451"/>
      <c r="C253" s="452"/>
      <c r="D253" s="451"/>
      <c r="E253" s="451"/>
      <c r="F253" s="451"/>
      <c r="G253" s="451"/>
      <c r="H253" s="451"/>
      <c r="I253" s="451"/>
      <c r="J253" s="451"/>
      <c r="K253" s="453"/>
      <c r="L253" s="453"/>
      <c r="M253" s="451"/>
    </row>
    <row r="254" spans="1:13" s="411" customFormat="1">
      <c r="A254" s="451"/>
      <c r="B254" s="451"/>
      <c r="C254" s="452"/>
      <c r="D254" s="451"/>
      <c r="E254" s="451"/>
      <c r="F254" s="451"/>
      <c r="G254" s="451"/>
      <c r="H254" s="451"/>
      <c r="I254" s="451"/>
      <c r="J254" s="451"/>
      <c r="K254" s="453"/>
      <c r="L254" s="453"/>
      <c r="M254" s="451"/>
    </row>
    <row r="255" spans="1:13" s="411" customFormat="1">
      <c r="A255" s="451"/>
      <c r="B255" s="451"/>
      <c r="C255" s="452"/>
      <c r="D255" s="451"/>
      <c r="E255" s="451"/>
      <c r="F255" s="451"/>
      <c r="G255" s="451"/>
      <c r="H255" s="451"/>
      <c r="I255" s="451"/>
      <c r="J255" s="451"/>
      <c r="K255" s="453"/>
      <c r="L255" s="453"/>
      <c r="M255" s="451"/>
    </row>
    <row r="256" spans="1:13" s="411" customFormat="1">
      <c r="A256" s="451"/>
      <c r="B256" s="451"/>
      <c r="C256" s="452"/>
      <c r="D256" s="451"/>
      <c r="E256" s="451"/>
      <c r="F256" s="451"/>
      <c r="G256" s="451"/>
      <c r="H256" s="451"/>
      <c r="I256" s="451"/>
      <c r="J256" s="451"/>
      <c r="K256" s="453"/>
      <c r="L256" s="453"/>
      <c r="M256" s="451"/>
    </row>
    <row r="257" spans="1:13" s="411" customFormat="1">
      <c r="A257" s="451"/>
      <c r="B257" s="451"/>
      <c r="C257" s="452"/>
      <c r="D257" s="451"/>
      <c r="E257" s="451"/>
      <c r="F257" s="451"/>
      <c r="G257" s="451"/>
      <c r="H257" s="451"/>
      <c r="I257" s="451"/>
      <c r="J257" s="451"/>
      <c r="K257" s="453"/>
      <c r="L257" s="453"/>
      <c r="M257" s="451"/>
    </row>
    <row r="258" spans="1:13" s="411" customFormat="1">
      <c r="A258" s="451"/>
      <c r="B258" s="451"/>
      <c r="C258" s="452"/>
      <c r="D258" s="451"/>
      <c r="E258" s="451"/>
      <c r="F258" s="451"/>
      <c r="G258" s="451"/>
      <c r="H258" s="451"/>
      <c r="I258" s="451"/>
      <c r="J258" s="451"/>
      <c r="K258" s="453"/>
      <c r="L258" s="453"/>
      <c r="M258" s="451"/>
    </row>
    <row r="259" spans="1:13" s="411" customFormat="1">
      <c r="A259" s="451"/>
      <c r="B259" s="451"/>
      <c r="C259" s="452"/>
      <c r="D259" s="451"/>
      <c r="E259" s="451"/>
      <c r="F259" s="451"/>
      <c r="G259" s="451"/>
      <c r="H259" s="451"/>
      <c r="I259" s="451"/>
      <c r="J259" s="451"/>
      <c r="K259" s="453"/>
      <c r="L259" s="453"/>
      <c r="M259" s="451"/>
    </row>
    <row r="260" spans="1:13" s="411" customFormat="1">
      <c r="A260" s="451"/>
      <c r="B260" s="451"/>
      <c r="C260" s="452"/>
      <c r="D260" s="451"/>
      <c r="E260" s="451"/>
      <c r="F260" s="451"/>
      <c r="G260" s="451"/>
      <c r="H260" s="451"/>
      <c r="I260" s="451"/>
      <c r="J260" s="451"/>
      <c r="K260" s="453"/>
      <c r="L260" s="453"/>
      <c r="M260" s="451"/>
    </row>
    <row r="261" spans="1:13" s="411" customFormat="1">
      <c r="A261" s="451"/>
      <c r="B261" s="451"/>
      <c r="C261" s="452"/>
      <c r="D261" s="451"/>
      <c r="E261" s="451"/>
      <c r="F261" s="451"/>
      <c r="G261" s="451"/>
      <c r="H261" s="451"/>
      <c r="I261" s="451"/>
      <c r="J261" s="451"/>
      <c r="K261" s="453"/>
      <c r="L261" s="453"/>
      <c r="M261" s="451"/>
    </row>
    <row r="262" spans="1:13" s="411" customFormat="1">
      <c r="A262" s="451"/>
      <c r="B262" s="451"/>
      <c r="C262" s="452"/>
      <c r="D262" s="451"/>
      <c r="E262" s="451"/>
      <c r="F262" s="451"/>
      <c r="G262" s="451"/>
      <c r="H262" s="451"/>
      <c r="I262" s="451"/>
      <c r="J262" s="451"/>
      <c r="K262" s="453"/>
      <c r="L262" s="453"/>
      <c r="M262" s="451"/>
    </row>
    <row r="263" spans="1:13" s="411" customFormat="1">
      <c r="A263" s="451"/>
      <c r="B263" s="451"/>
      <c r="C263" s="452"/>
      <c r="D263" s="451"/>
      <c r="E263" s="451"/>
      <c r="F263" s="451"/>
      <c r="G263" s="451"/>
      <c r="H263" s="451"/>
      <c r="I263" s="451"/>
      <c r="J263" s="451"/>
      <c r="K263" s="453"/>
      <c r="L263" s="453"/>
      <c r="M263" s="451"/>
    </row>
    <row r="264" spans="1:13" s="411" customFormat="1">
      <c r="A264" s="451"/>
      <c r="B264" s="451"/>
      <c r="C264" s="452"/>
      <c r="D264" s="451"/>
      <c r="E264" s="451"/>
      <c r="F264" s="451"/>
      <c r="G264" s="451"/>
      <c r="H264" s="451"/>
      <c r="I264" s="451"/>
      <c r="J264" s="451"/>
      <c r="K264" s="453"/>
      <c r="L264" s="453"/>
      <c r="M264" s="451"/>
    </row>
    <row r="265" spans="1:13" s="411" customFormat="1">
      <c r="A265" s="451"/>
      <c r="B265" s="451"/>
      <c r="C265" s="452"/>
      <c r="D265" s="451"/>
      <c r="E265" s="451"/>
      <c r="F265" s="451"/>
      <c r="G265" s="451"/>
      <c r="H265" s="451"/>
      <c r="I265" s="451"/>
      <c r="J265" s="451"/>
      <c r="K265" s="453"/>
      <c r="L265" s="453"/>
      <c r="M265" s="451"/>
    </row>
    <row r="266" spans="1:13" s="411" customFormat="1">
      <c r="A266" s="451"/>
      <c r="B266" s="451"/>
      <c r="C266" s="452"/>
      <c r="D266" s="451"/>
      <c r="E266" s="451"/>
      <c r="F266" s="451"/>
      <c r="G266" s="451"/>
      <c r="H266" s="451"/>
      <c r="I266" s="451"/>
      <c r="J266" s="451"/>
      <c r="K266" s="453"/>
      <c r="L266" s="453"/>
      <c r="M266" s="451"/>
    </row>
    <row r="267" spans="1:13" s="411" customFormat="1">
      <c r="A267" s="451"/>
      <c r="B267" s="451"/>
      <c r="C267" s="452"/>
      <c r="D267" s="451"/>
      <c r="E267" s="451"/>
      <c r="F267" s="451"/>
      <c r="G267" s="451"/>
      <c r="H267" s="451"/>
      <c r="I267" s="451"/>
      <c r="J267" s="451"/>
      <c r="K267" s="453"/>
      <c r="L267" s="453"/>
      <c r="M267" s="451"/>
    </row>
    <row r="268" spans="1:13" s="411" customFormat="1">
      <c r="A268" s="451"/>
      <c r="B268" s="451"/>
      <c r="C268" s="452"/>
      <c r="D268" s="451"/>
      <c r="E268" s="451"/>
      <c r="F268" s="451"/>
      <c r="G268" s="451"/>
      <c r="H268" s="451"/>
      <c r="I268" s="451"/>
      <c r="J268" s="451"/>
      <c r="K268" s="453"/>
      <c r="L268" s="453"/>
      <c r="M268" s="451"/>
    </row>
    <row r="269" spans="1:13" s="411" customFormat="1">
      <c r="A269" s="451"/>
      <c r="B269" s="451"/>
      <c r="C269" s="452"/>
      <c r="D269" s="451"/>
      <c r="E269" s="451"/>
      <c r="F269" s="451"/>
      <c r="G269" s="451"/>
      <c r="H269" s="451"/>
      <c r="I269" s="451"/>
      <c r="J269" s="451"/>
      <c r="K269" s="453"/>
      <c r="L269" s="453"/>
      <c r="M269" s="451"/>
    </row>
    <row r="270" spans="1:13" s="411" customFormat="1">
      <c r="A270" s="451"/>
      <c r="B270" s="451"/>
      <c r="C270" s="452"/>
      <c r="D270" s="451"/>
      <c r="E270" s="451"/>
      <c r="F270" s="451"/>
      <c r="G270" s="451"/>
      <c r="H270" s="451"/>
      <c r="I270" s="451"/>
      <c r="J270" s="451"/>
      <c r="K270" s="453"/>
      <c r="L270" s="453"/>
      <c r="M270" s="451"/>
    </row>
    <row r="271" spans="1:13" s="411" customFormat="1">
      <c r="A271" s="451"/>
      <c r="B271" s="451"/>
      <c r="C271" s="452"/>
      <c r="D271" s="451"/>
      <c r="E271" s="451"/>
      <c r="F271" s="451"/>
      <c r="G271" s="451"/>
      <c r="H271" s="451"/>
      <c r="I271" s="451"/>
      <c r="J271" s="451"/>
      <c r="K271" s="453"/>
      <c r="L271" s="453"/>
      <c r="M271" s="451"/>
    </row>
    <row r="272" spans="1:13" s="411" customFormat="1">
      <c r="A272" s="451"/>
      <c r="B272" s="451"/>
      <c r="C272" s="452"/>
      <c r="D272" s="451"/>
      <c r="E272" s="451"/>
      <c r="F272" s="451"/>
      <c r="G272" s="451"/>
      <c r="H272" s="451"/>
      <c r="I272" s="451"/>
      <c r="J272" s="451"/>
      <c r="K272" s="453"/>
      <c r="L272" s="453"/>
      <c r="M272" s="451"/>
    </row>
    <row r="273" spans="1:13" s="411" customFormat="1">
      <c r="A273" s="451"/>
      <c r="B273" s="451"/>
      <c r="C273" s="452"/>
      <c r="D273" s="451"/>
      <c r="E273" s="451"/>
      <c r="F273" s="451"/>
      <c r="G273" s="451"/>
      <c r="H273" s="451"/>
      <c r="I273" s="451"/>
      <c r="J273" s="451"/>
      <c r="K273" s="453"/>
      <c r="L273" s="453"/>
      <c r="M273" s="451"/>
    </row>
    <row r="274" spans="1:13" s="411" customFormat="1">
      <c r="A274" s="451"/>
      <c r="B274" s="451"/>
      <c r="C274" s="452"/>
      <c r="D274" s="451"/>
      <c r="E274" s="451"/>
      <c r="F274" s="451"/>
      <c r="G274" s="451"/>
      <c r="H274" s="451"/>
      <c r="I274" s="451"/>
      <c r="J274" s="451"/>
      <c r="K274" s="453"/>
      <c r="L274" s="453"/>
      <c r="M274" s="451"/>
    </row>
    <row r="275" spans="1:13" s="411" customFormat="1">
      <c r="A275" s="451"/>
      <c r="B275" s="451"/>
      <c r="C275" s="452"/>
      <c r="D275" s="451"/>
      <c r="E275" s="451"/>
      <c r="F275" s="451"/>
      <c r="G275" s="451"/>
      <c r="H275" s="451"/>
      <c r="I275" s="451"/>
      <c r="J275" s="451"/>
      <c r="K275" s="453"/>
      <c r="L275" s="453"/>
      <c r="M275" s="451"/>
    </row>
    <row r="276" spans="1:13" s="411" customFormat="1">
      <c r="A276" s="451"/>
      <c r="B276" s="451"/>
      <c r="C276" s="452"/>
      <c r="D276" s="451"/>
      <c r="E276" s="451"/>
      <c r="F276" s="451"/>
      <c r="G276" s="451"/>
      <c r="H276" s="451"/>
      <c r="I276" s="451"/>
      <c r="J276" s="451"/>
      <c r="K276" s="453"/>
      <c r="L276" s="453"/>
      <c r="M276" s="451"/>
    </row>
    <row r="277" spans="1:13" s="411" customFormat="1">
      <c r="A277" s="451"/>
      <c r="B277" s="451"/>
      <c r="C277" s="452"/>
      <c r="D277" s="451"/>
      <c r="E277" s="451"/>
      <c r="F277" s="451"/>
      <c r="G277" s="451"/>
      <c r="H277" s="451"/>
      <c r="I277" s="451"/>
      <c r="J277" s="451"/>
      <c r="K277" s="453"/>
      <c r="L277" s="453"/>
      <c r="M277" s="451"/>
    </row>
    <row r="278" spans="1:13" s="411" customFormat="1">
      <c r="A278" s="451"/>
      <c r="B278" s="451"/>
      <c r="C278" s="452"/>
      <c r="D278" s="451"/>
      <c r="E278" s="451"/>
      <c r="F278" s="451"/>
      <c r="G278" s="451"/>
      <c r="H278" s="451"/>
      <c r="I278" s="451"/>
      <c r="J278" s="451"/>
      <c r="K278" s="453"/>
      <c r="L278" s="453"/>
      <c r="M278" s="451"/>
    </row>
    <row r="279" spans="1:13" s="411" customFormat="1">
      <c r="A279" s="451"/>
      <c r="B279" s="451"/>
      <c r="C279" s="452"/>
      <c r="D279" s="451"/>
      <c r="E279" s="451"/>
      <c r="F279" s="451"/>
      <c r="G279" s="451"/>
      <c r="H279" s="451"/>
      <c r="I279" s="451"/>
      <c r="J279" s="451"/>
      <c r="K279" s="453"/>
      <c r="L279" s="453"/>
      <c r="M279" s="451"/>
    </row>
    <row r="280" spans="1:13" s="411" customFormat="1">
      <c r="A280" s="451"/>
      <c r="B280" s="451"/>
      <c r="C280" s="452"/>
      <c r="D280" s="451"/>
      <c r="E280" s="451"/>
      <c r="F280" s="451"/>
      <c r="G280" s="451"/>
      <c r="H280" s="451"/>
      <c r="I280" s="451"/>
      <c r="J280" s="451"/>
      <c r="K280" s="453"/>
      <c r="L280" s="453"/>
      <c r="M280" s="451"/>
    </row>
    <row r="281" spans="1:13" s="411" customFormat="1">
      <c r="A281" s="451"/>
      <c r="B281" s="451"/>
      <c r="C281" s="452"/>
      <c r="D281" s="451"/>
      <c r="E281" s="451"/>
      <c r="F281" s="451"/>
      <c r="G281" s="451"/>
      <c r="H281" s="451"/>
      <c r="I281" s="451"/>
      <c r="J281" s="451"/>
      <c r="K281" s="453"/>
      <c r="L281" s="453"/>
      <c r="M281" s="451"/>
    </row>
    <row r="282" spans="1:13" s="411" customFormat="1">
      <c r="A282" s="451"/>
      <c r="B282" s="451"/>
      <c r="C282" s="452"/>
      <c r="D282" s="451"/>
      <c r="E282" s="451"/>
      <c r="F282" s="451"/>
      <c r="G282" s="451"/>
      <c r="H282" s="451"/>
      <c r="I282" s="451"/>
      <c r="J282" s="451"/>
      <c r="K282" s="453"/>
      <c r="L282" s="453"/>
      <c r="M282" s="451"/>
    </row>
    <row r="283" spans="1:13" s="411" customFormat="1">
      <c r="A283" s="451"/>
      <c r="B283" s="451"/>
      <c r="C283" s="452"/>
      <c r="D283" s="451"/>
      <c r="E283" s="451"/>
      <c r="F283" s="451"/>
      <c r="G283" s="451"/>
      <c r="H283" s="451"/>
      <c r="I283" s="451"/>
      <c r="J283" s="451"/>
      <c r="K283" s="453"/>
      <c r="L283" s="453"/>
      <c r="M283" s="451"/>
    </row>
    <row r="284" spans="1:13" s="411" customFormat="1">
      <c r="A284" s="451"/>
      <c r="B284" s="451"/>
      <c r="C284" s="452"/>
      <c r="D284" s="451"/>
      <c r="E284" s="451"/>
      <c r="F284" s="451"/>
      <c r="G284" s="451"/>
      <c r="H284" s="451"/>
      <c r="I284" s="451"/>
      <c r="J284" s="451"/>
      <c r="K284" s="453"/>
      <c r="L284" s="453"/>
      <c r="M284" s="451"/>
    </row>
    <row r="285" spans="1:13" s="411" customFormat="1">
      <c r="A285" s="451"/>
      <c r="B285" s="451"/>
      <c r="C285" s="452"/>
      <c r="D285" s="451"/>
      <c r="E285" s="451"/>
      <c r="F285" s="451"/>
      <c r="G285" s="451"/>
      <c r="H285" s="451"/>
      <c r="I285" s="451"/>
      <c r="J285" s="451"/>
      <c r="K285" s="453"/>
      <c r="L285" s="453"/>
      <c r="M285" s="451"/>
    </row>
    <row r="286" spans="1:13" s="411" customFormat="1">
      <c r="A286" s="451"/>
      <c r="B286" s="451"/>
      <c r="C286" s="452"/>
      <c r="D286" s="451"/>
      <c r="E286" s="451"/>
      <c r="F286" s="451"/>
      <c r="G286" s="451"/>
      <c r="H286" s="451"/>
      <c r="I286" s="451"/>
      <c r="J286" s="451"/>
      <c r="K286" s="453"/>
      <c r="L286" s="453"/>
      <c r="M286" s="451"/>
    </row>
    <row r="287" spans="1:13" s="411" customFormat="1">
      <c r="A287" s="451"/>
      <c r="B287" s="451"/>
      <c r="C287" s="452"/>
      <c r="D287" s="451"/>
      <c r="E287" s="451"/>
      <c r="F287" s="451"/>
      <c r="G287" s="451"/>
      <c r="H287" s="451"/>
      <c r="I287" s="451"/>
      <c r="J287" s="451"/>
      <c r="K287" s="453"/>
      <c r="L287" s="453"/>
      <c r="M287" s="451"/>
    </row>
    <row r="288" spans="1:13" s="411" customFormat="1">
      <c r="A288" s="451"/>
      <c r="B288" s="451"/>
      <c r="C288" s="452"/>
      <c r="D288" s="451"/>
      <c r="E288" s="451"/>
      <c r="F288" s="451"/>
      <c r="G288" s="451"/>
      <c r="H288" s="451"/>
      <c r="I288" s="451"/>
      <c r="J288" s="451"/>
      <c r="K288" s="453"/>
      <c r="L288" s="453"/>
      <c r="M288" s="451"/>
    </row>
    <row r="289" spans="1:13" s="411" customFormat="1">
      <c r="A289" s="451"/>
      <c r="B289" s="451"/>
      <c r="C289" s="452"/>
      <c r="D289" s="451"/>
      <c r="E289" s="451"/>
      <c r="F289" s="451"/>
      <c r="G289" s="451"/>
      <c r="H289" s="451"/>
      <c r="I289" s="451"/>
      <c r="J289" s="451"/>
      <c r="K289" s="453"/>
      <c r="L289" s="453"/>
      <c r="M289" s="451"/>
    </row>
    <row r="290" spans="1:13" s="411" customFormat="1">
      <c r="A290" s="451"/>
      <c r="B290" s="451"/>
      <c r="C290" s="452"/>
      <c r="D290" s="451"/>
      <c r="E290" s="451"/>
      <c r="F290" s="451"/>
      <c r="G290" s="451"/>
      <c r="H290" s="451"/>
      <c r="I290" s="451"/>
      <c r="J290" s="451"/>
      <c r="K290" s="453"/>
      <c r="L290" s="453"/>
      <c r="M290" s="451"/>
    </row>
    <row r="291" spans="1:13" s="411" customFormat="1">
      <c r="A291" s="451"/>
      <c r="B291" s="451"/>
      <c r="C291" s="452"/>
      <c r="D291" s="451"/>
      <c r="E291" s="451"/>
      <c r="F291" s="451"/>
      <c r="G291" s="451"/>
      <c r="H291" s="451"/>
      <c r="I291" s="451"/>
      <c r="J291" s="451"/>
      <c r="K291" s="453"/>
      <c r="L291" s="453"/>
      <c r="M291" s="451"/>
    </row>
    <row r="292" spans="1:13" s="411" customFormat="1">
      <c r="A292" s="451"/>
      <c r="B292" s="451"/>
      <c r="C292" s="452"/>
      <c r="D292" s="451"/>
      <c r="E292" s="451"/>
      <c r="F292" s="451"/>
      <c r="G292" s="451"/>
      <c r="H292" s="451"/>
      <c r="I292" s="451"/>
      <c r="J292" s="451"/>
      <c r="K292" s="453"/>
      <c r="L292" s="453"/>
      <c r="M292" s="451"/>
    </row>
    <row r="293" spans="1:13" s="411" customFormat="1">
      <c r="A293" s="451"/>
      <c r="B293" s="451"/>
      <c r="C293" s="452"/>
      <c r="D293" s="451"/>
      <c r="E293" s="451"/>
      <c r="F293" s="451"/>
      <c r="G293" s="451"/>
      <c r="H293" s="451"/>
      <c r="I293" s="451"/>
      <c r="J293" s="451"/>
      <c r="K293" s="453"/>
      <c r="L293" s="453"/>
      <c r="M293" s="451"/>
    </row>
    <row r="294" spans="1:13" s="411" customFormat="1">
      <c r="A294" s="451"/>
      <c r="B294" s="451"/>
      <c r="C294" s="452"/>
      <c r="D294" s="451"/>
      <c r="E294" s="451"/>
      <c r="F294" s="451"/>
      <c r="G294" s="451"/>
      <c r="H294" s="451"/>
      <c r="I294" s="451"/>
      <c r="J294" s="451"/>
      <c r="K294" s="453"/>
      <c r="L294" s="453"/>
      <c r="M294" s="451"/>
    </row>
    <row r="295" spans="1:13" s="411" customFormat="1">
      <c r="A295" s="451"/>
      <c r="B295" s="451"/>
      <c r="C295" s="452"/>
      <c r="D295" s="451"/>
      <c r="E295" s="451"/>
      <c r="F295" s="451"/>
      <c r="G295" s="451"/>
      <c r="H295" s="451"/>
      <c r="I295" s="451"/>
      <c r="J295" s="451"/>
      <c r="K295" s="453"/>
      <c r="L295" s="453"/>
      <c r="M295" s="451"/>
    </row>
    <row r="296" spans="1:13" s="411" customFormat="1">
      <c r="A296" s="451"/>
      <c r="B296" s="451"/>
      <c r="C296" s="452"/>
      <c r="D296" s="451"/>
      <c r="E296" s="451"/>
      <c r="F296" s="451"/>
      <c r="G296" s="451"/>
      <c r="H296" s="451"/>
      <c r="I296" s="451"/>
      <c r="J296" s="451"/>
      <c r="K296" s="453"/>
      <c r="L296" s="453"/>
      <c r="M296" s="451"/>
    </row>
    <row r="297" spans="1:13" s="411" customFormat="1">
      <c r="A297" s="451"/>
      <c r="B297" s="451"/>
      <c r="C297" s="452"/>
      <c r="D297" s="451"/>
      <c r="E297" s="451"/>
      <c r="F297" s="451"/>
      <c r="G297" s="451"/>
      <c r="H297" s="451"/>
      <c r="I297" s="451"/>
      <c r="J297" s="451"/>
      <c r="K297" s="453"/>
      <c r="L297" s="453"/>
      <c r="M297" s="451"/>
    </row>
    <row r="298" spans="1:13" s="411" customFormat="1">
      <c r="A298" s="451"/>
      <c r="B298" s="451"/>
      <c r="C298" s="452"/>
      <c r="D298" s="451"/>
      <c r="E298" s="451"/>
      <c r="F298" s="451"/>
      <c r="G298" s="451"/>
      <c r="H298" s="451"/>
      <c r="I298" s="451"/>
      <c r="J298" s="451"/>
      <c r="K298" s="453"/>
      <c r="L298" s="453"/>
      <c r="M298" s="451"/>
    </row>
    <row r="299" spans="1:13" s="411" customFormat="1">
      <c r="A299" s="451"/>
      <c r="B299" s="451"/>
      <c r="C299" s="452"/>
      <c r="D299" s="451"/>
      <c r="E299" s="451"/>
      <c r="F299" s="451"/>
      <c r="G299" s="451"/>
      <c r="H299" s="451"/>
      <c r="I299" s="451"/>
      <c r="J299" s="451"/>
      <c r="K299" s="453"/>
      <c r="L299" s="453"/>
      <c r="M299" s="451"/>
    </row>
    <row r="300" spans="1:13" s="411" customFormat="1">
      <c r="A300" s="451"/>
      <c r="B300" s="451"/>
      <c r="C300" s="452"/>
      <c r="D300" s="451"/>
      <c r="E300" s="451"/>
      <c r="F300" s="451"/>
      <c r="G300" s="451"/>
      <c r="H300" s="451"/>
      <c r="I300" s="451"/>
      <c r="J300" s="451"/>
      <c r="K300" s="453"/>
      <c r="L300" s="453"/>
      <c r="M300" s="451"/>
    </row>
    <row r="301" spans="1:13" s="411" customFormat="1">
      <c r="A301" s="451"/>
      <c r="B301" s="451"/>
      <c r="C301" s="452"/>
      <c r="D301" s="451"/>
      <c r="E301" s="451"/>
      <c r="F301" s="451"/>
      <c r="G301" s="451"/>
      <c r="H301" s="451"/>
      <c r="I301" s="451"/>
      <c r="J301" s="451"/>
      <c r="K301" s="453"/>
      <c r="L301" s="453"/>
      <c r="M301" s="451"/>
    </row>
    <row r="302" spans="1:13" s="411" customFormat="1">
      <c r="A302" s="451"/>
      <c r="B302" s="451"/>
      <c r="C302" s="452"/>
      <c r="D302" s="451"/>
      <c r="E302" s="451"/>
      <c r="F302" s="451"/>
      <c r="G302" s="451"/>
      <c r="H302" s="451"/>
      <c r="I302" s="451"/>
      <c r="J302" s="451"/>
      <c r="K302" s="453"/>
      <c r="L302" s="453"/>
      <c r="M302" s="451"/>
    </row>
    <row r="303" spans="1:13" s="411" customFormat="1">
      <c r="A303" s="451"/>
      <c r="B303" s="451"/>
      <c r="C303" s="452"/>
      <c r="D303" s="451"/>
      <c r="E303" s="451"/>
      <c r="F303" s="451"/>
      <c r="G303" s="451"/>
      <c r="H303" s="451"/>
      <c r="I303" s="451"/>
      <c r="J303" s="451"/>
      <c r="K303" s="453"/>
      <c r="L303" s="453"/>
      <c r="M303" s="451"/>
    </row>
    <row r="304" spans="1:13" s="411" customFormat="1">
      <c r="A304" s="451"/>
      <c r="B304" s="451"/>
      <c r="C304" s="452"/>
      <c r="D304" s="451"/>
      <c r="E304" s="451"/>
      <c r="F304" s="451"/>
      <c r="G304" s="451"/>
      <c r="H304" s="451"/>
      <c r="I304" s="451"/>
      <c r="J304" s="451"/>
      <c r="K304" s="453"/>
      <c r="L304" s="453"/>
      <c r="M304" s="451"/>
    </row>
    <row r="305" spans="1:13" s="411" customFormat="1">
      <c r="A305" s="451"/>
      <c r="B305" s="451"/>
      <c r="C305" s="452"/>
      <c r="D305" s="451"/>
      <c r="E305" s="451"/>
      <c r="F305" s="451"/>
      <c r="G305" s="451"/>
      <c r="H305" s="451"/>
      <c r="I305" s="451"/>
      <c r="J305" s="451"/>
      <c r="K305" s="453"/>
      <c r="L305" s="453"/>
      <c r="M305" s="451"/>
    </row>
    <row r="306" spans="1:13" s="411" customFormat="1">
      <c r="A306" s="451"/>
      <c r="B306" s="451"/>
      <c r="C306" s="452"/>
      <c r="D306" s="451"/>
      <c r="E306" s="451"/>
      <c r="F306" s="451"/>
      <c r="G306" s="451"/>
      <c r="H306" s="451"/>
      <c r="I306" s="451"/>
      <c r="J306" s="451"/>
      <c r="K306" s="453"/>
      <c r="L306" s="453"/>
      <c r="M306" s="451"/>
    </row>
    <row r="307" spans="1:13" s="411" customFormat="1">
      <c r="A307" s="451"/>
      <c r="B307" s="451"/>
      <c r="C307" s="452"/>
      <c r="D307" s="451"/>
      <c r="E307" s="451"/>
      <c r="F307" s="451"/>
      <c r="G307" s="451"/>
      <c r="H307" s="451"/>
      <c r="I307" s="451"/>
      <c r="J307" s="451"/>
      <c r="K307" s="453"/>
      <c r="L307" s="453"/>
      <c r="M307" s="451"/>
    </row>
    <row r="308" spans="1:13" s="411" customFormat="1">
      <c r="A308" s="451"/>
      <c r="B308" s="451"/>
      <c r="C308" s="452"/>
      <c r="D308" s="451"/>
      <c r="E308" s="451"/>
      <c r="F308" s="451"/>
      <c r="G308" s="451"/>
      <c r="H308" s="451"/>
      <c r="I308" s="451"/>
      <c r="J308" s="451"/>
      <c r="K308" s="453"/>
      <c r="L308" s="453"/>
      <c r="M308" s="451"/>
    </row>
    <row r="309" spans="1:13" s="411" customFormat="1">
      <c r="A309" s="451"/>
      <c r="B309" s="451"/>
      <c r="C309" s="452"/>
      <c r="D309" s="451"/>
      <c r="E309" s="451"/>
      <c r="F309" s="451"/>
      <c r="G309" s="451"/>
      <c r="H309" s="451"/>
      <c r="I309" s="451"/>
      <c r="J309" s="451"/>
      <c r="K309" s="453"/>
      <c r="L309" s="453"/>
      <c r="M309" s="451"/>
    </row>
    <row r="310" spans="1:13" s="411" customFormat="1">
      <c r="A310" s="451"/>
      <c r="B310" s="451"/>
      <c r="C310" s="452"/>
      <c r="D310" s="451"/>
      <c r="E310" s="451"/>
      <c r="F310" s="451"/>
      <c r="G310" s="451"/>
      <c r="H310" s="451"/>
      <c r="I310" s="451"/>
      <c r="J310" s="451"/>
      <c r="K310" s="453"/>
      <c r="L310" s="453"/>
      <c r="M310" s="451"/>
    </row>
    <row r="311" spans="1:13" s="411" customFormat="1">
      <c r="A311" s="451"/>
      <c r="B311" s="451"/>
      <c r="C311" s="452"/>
      <c r="D311" s="451"/>
      <c r="E311" s="451"/>
      <c r="F311" s="451"/>
      <c r="G311" s="451"/>
      <c r="H311" s="451"/>
      <c r="I311" s="451"/>
      <c r="J311" s="451"/>
      <c r="K311" s="453"/>
      <c r="L311" s="453"/>
      <c r="M311" s="451"/>
    </row>
    <row r="312" spans="1:13" s="411" customFormat="1">
      <c r="A312" s="451"/>
      <c r="B312" s="451"/>
      <c r="C312" s="452"/>
      <c r="D312" s="451"/>
      <c r="E312" s="451"/>
      <c r="F312" s="451"/>
      <c r="G312" s="451"/>
      <c r="H312" s="451"/>
      <c r="I312" s="451"/>
      <c r="J312" s="451"/>
      <c r="K312" s="453"/>
      <c r="L312" s="453"/>
      <c r="M312" s="451"/>
    </row>
    <row r="313" spans="1:13" s="411" customFormat="1">
      <c r="A313" s="451"/>
      <c r="B313" s="451"/>
      <c r="C313" s="452"/>
      <c r="D313" s="451"/>
      <c r="E313" s="451"/>
      <c r="F313" s="451"/>
      <c r="G313" s="451"/>
      <c r="H313" s="451"/>
      <c r="I313" s="451"/>
      <c r="J313" s="451"/>
      <c r="K313" s="453"/>
      <c r="L313" s="453"/>
      <c r="M313" s="451"/>
    </row>
    <row r="314" spans="1:13" s="411" customFormat="1">
      <c r="A314" s="451"/>
      <c r="B314" s="451"/>
      <c r="C314" s="452"/>
      <c r="D314" s="451"/>
      <c r="E314" s="451"/>
      <c r="F314" s="451"/>
      <c r="G314" s="451"/>
      <c r="H314" s="451"/>
      <c r="I314" s="451"/>
      <c r="J314" s="451"/>
      <c r="K314" s="453"/>
      <c r="L314" s="453"/>
      <c r="M314" s="451"/>
    </row>
    <row r="315" spans="1:13" s="411" customFormat="1">
      <c r="A315" s="451"/>
      <c r="B315" s="451"/>
      <c r="C315" s="452"/>
      <c r="D315" s="451"/>
      <c r="E315" s="451"/>
      <c r="F315" s="451"/>
      <c r="G315" s="451"/>
      <c r="H315" s="451"/>
      <c r="I315" s="451"/>
      <c r="J315" s="451"/>
      <c r="K315" s="453"/>
      <c r="L315" s="453"/>
      <c r="M315" s="451"/>
    </row>
    <row r="316" spans="1:13" s="411" customFormat="1">
      <c r="A316" s="451"/>
      <c r="B316" s="451"/>
      <c r="C316" s="452"/>
      <c r="D316" s="451"/>
      <c r="E316" s="451"/>
      <c r="F316" s="451"/>
      <c r="G316" s="451"/>
      <c r="H316" s="451"/>
      <c r="I316" s="451"/>
      <c r="J316" s="451"/>
      <c r="K316" s="453"/>
      <c r="L316" s="453"/>
      <c r="M316" s="451"/>
    </row>
    <row r="317" spans="1:13" s="411" customFormat="1">
      <c r="A317" s="451"/>
      <c r="B317" s="451"/>
      <c r="C317" s="452"/>
      <c r="D317" s="451"/>
      <c r="E317" s="451"/>
      <c r="F317" s="451"/>
      <c r="G317" s="451"/>
      <c r="H317" s="451"/>
      <c r="I317" s="451"/>
      <c r="J317" s="451"/>
      <c r="K317" s="453"/>
      <c r="L317" s="453"/>
      <c r="M317" s="451"/>
    </row>
    <row r="318" spans="1:13" s="411" customFormat="1">
      <c r="A318" s="451"/>
      <c r="B318" s="451"/>
      <c r="C318" s="452"/>
      <c r="D318" s="451"/>
      <c r="E318" s="451"/>
      <c r="F318" s="451"/>
      <c r="G318" s="451"/>
      <c r="H318" s="451"/>
      <c r="I318" s="451"/>
      <c r="J318" s="451"/>
      <c r="K318" s="453"/>
      <c r="L318" s="453"/>
      <c r="M318" s="451"/>
    </row>
    <row r="319" spans="1:13" s="411" customFormat="1">
      <c r="A319" s="451"/>
      <c r="B319" s="451"/>
      <c r="C319" s="452"/>
      <c r="D319" s="451"/>
      <c r="E319" s="451"/>
      <c r="F319" s="451"/>
      <c r="G319" s="451"/>
      <c r="H319" s="451"/>
      <c r="I319" s="451"/>
      <c r="J319" s="451"/>
      <c r="K319" s="453"/>
      <c r="L319" s="453"/>
      <c r="M319" s="451"/>
    </row>
    <row r="320" spans="1:13" s="411" customFormat="1">
      <c r="A320" s="451"/>
      <c r="B320" s="451"/>
      <c r="C320" s="452"/>
      <c r="D320" s="451"/>
      <c r="E320" s="451"/>
      <c r="F320" s="451"/>
      <c r="G320" s="451"/>
      <c r="H320" s="451"/>
      <c r="I320" s="451"/>
      <c r="J320" s="451"/>
      <c r="K320" s="453"/>
      <c r="L320" s="453"/>
      <c r="M320" s="451"/>
    </row>
    <row r="321" spans="1:13" s="411" customFormat="1">
      <c r="A321" s="451"/>
      <c r="B321" s="451"/>
      <c r="C321" s="452"/>
      <c r="D321" s="451"/>
      <c r="E321" s="451"/>
      <c r="F321" s="451"/>
      <c r="G321" s="451"/>
      <c r="H321" s="451"/>
      <c r="I321" s="451"/>
      <c r="J321" s="451"/>
      <c r="K321" s="453"/>
      <c r="L321" s="453"/>
      <c r="M321" s="451"/>
    </row>
    <row r="322" spans="1:13" s="411" customFormat="1">
      <c r="A322" s="451"/>
      <c r="B322" s="451"/>
      <c r="C322" s="452"/>
      <c r="D322" s="451"/>
      <c r="E322" s="451"/>
      <c r="F322" s="451"/>
      <c r="G322" s="451"/>
      <c r="H322" s="451"/>
      <c r="I322" s="451"/>
      <c r="J322" s="451"/>
      <c r="K322" s="453"/>
      <c r="L322" s="453"/>
      <c r="M322" s="451"/>
    </row>
    <row r="323" spans="1:13" s="411" customFormat="1">
      <c r="A323" s="451"/>
      <c r="B323" s="451"/>
      <c r="C323" s="452"/>
      <c r="D323" s="451"/>
      <c r="E323" s="451"/>
      <c r="F323" s="451"/>
      <c r="G323" s="451"/>
      <c r="H323" s="451"/>
      <c r="I323" s="451"/>
      <c r="J323" s="451"/>
      <c r="K323" s="453"/>
      <c r="L323" s="453"/>
      <c r="M323" s="451"/>
    </row>
    <row r="324" spans="1:13" s="411" customFormat="1">
      <c r="A324" s="451"/>
      <c r="B324" s="451"/>
      <c r="C324" s="452"/>
      <c r="D324" s="451"/>
      <c r="E324" s="451"/>
      <c r="F324" s="451"/>
      <c r="G324" s="451"/>
      <c r="H324" s="451"/>
      <c r="I324" s="451"/>
      <c r="J324" s="451"/>
      <c r="K324" s="453"/>
      <c r="L324" s="453"/>
      <c r="M324" s="451"/>
    </row>
    <row r="325" spans="1:13" s="411" customFormat="1">
      <c r="A325" s="451"/>
      <c r="B325" s="451"/>
      <c r="C325" s="452"/>
      <c r="D325" s="451"/>
      <c r="E325" s="451"/>
      <c r="F325" s="451"/>
      <c r="G325" s="451"/>
      <c r="H325" s="451"/>
      <c r="I325" s="451"/>
      <c r="J325" s="451"/>
      <c r="K325" s="453"/>
      <c r="L325" s="453"/>
      <c r="M325" s="451"/>
    </row>
    <row r="326" spans="1:13" s="411" customFormat="1">
      <c r="A326" s="451"/>
      <c r="B326" s="451"/>
      <c r="C326" s="452"/>
      <c r="D326" s="451"/>
      <c r="E326" s="451"/>
      <c r="F326" s="451"/>
      <c r="G326" s="451"/>
      <c r="H326" s="451"/>
      <c r="I326" s="451"/>
      <c r="J326" s="451"/>
      <c r="K326" s="453"/>
      <c r="L326" s="453"/>
      <c r="M326" s="451"/>
    </row>
    <row r="327" spans="1:13" s="411" customFormat="1">
      <c r="A327" s="451"/>
      <c r="B327" s="451"/>
      <c r="C327" s="452"/>
      <c r="D327" s="451"/>
      <c r="E327" s="451"/>
      <c r="F327" s="451"/>
      <c r="G327" s="451"/>
      <c r="H327" s="451"/>
      <c r="I327" s="451"/>
      <c r="J327" s="451"/>
      <c r="K327" s="453"/>
      <c r="L327" s="453"/>
      <c r="M327" s="451"/>
    </row>
    <row r="328" spans="1:13" s="411" customFormat="1">
      <c r="A328" s="451"/>
      <c r="B328" s="451"/>
      <c r="C328" s="452"/>
      <c r="D328" s="451"/>
      <c r="E328" s="451"/>
      <c r="F328" s="451"/>
      <c r="G328" s="451"/>
      <c r="H328" s="451"/>
      <c r="I328" s="451"/>
      <c r="J328" s="451"/>
      <c r="K328" s="453"/>
      <c r="L328" s="453"/>
      <c r="M328" s="451"/>
    </row>
    <row r="329" spans="1:13" s="411" customFormat="1">
      <c r="A329" s="451"/>
      <c r="B329" s="451"/>
      <c r="C329" s="452"/>
      <c r="D329" s="451"/>
      <c r="E329" s="451"/>
      <c r="F329" s="451"/>
      <c r="G329" s="451"/>
      <c r="H329" s="451"/>
      <c r="I329" s="451"/>
      <c r="J329" s="451"/>
      <c r="K329" s="453"/>
      <c r="L329" s="453"/>
      <c r="M329" s="451"/>
    </row>
    <row r="330" spans="1:13" s="411" customFormat="1">
      <c r="A330" s="451"/>
      <c r="B330" s="451"/>
      <c r="C330" s="452"/>
      <c r="D330" s="451"/>
      <c r="E330" s="451"/>
      <c r="F330" s="451"/>
      <c r="G330" s="451"/>
      <c r="H330" s="451"/>
      <c r="I330" s="451"/>
      <c r="J330" s="451"/>
      <c r="K330" s="453"/>
      <c r="L330" s="453"/>
      <c r="M330" s="451"/>
    </row>
    <row r="331" spans="1:13" s="411" customFormat="1">
      <c r="A331" s="451"/>
      <c r="B331" s="451"/>
      <c r="C331" s="452"/>
      <c r="D331" s="451"/>
      <c r="E331" s="451"/>
      <c r="F331" s="451"/>
      <c r="G331" s="451"/>
      <c r="H331" s="451"/>
      <c r="I331" s="451"/>
      <c r="J331" s="451"/>
      <c r="K331" s="453"/>
      <c r="L331" s="453"/>
      <c r="M331" s="451"/>
    </row>
    <row r="332" spans="1:13" s="411" customFormat="1">
      <c r="A332" s="451"/>
      <c r="B332" s="451"/>
      <c r="C332" s="452"/>
      <c r="D332" s="451"/>
      <c r="E332" s="451"/>
      <c r="F332" s="451"/>
      <c r="G332" s="451"/>
      <c r="H332" s="451"/>
      <c r="I332" s="451"/>
      <c r="J332" s="451"/>
      <c r="K332" s="453"/>
      <c r="L332" s="453"/>
      <c r="M332" s="451"/>
    </row>
    <row r="333" spans="1:13" s="411" customFormat="1">
      <c r="A333" s="451"/>
      <c r="B333" s="451"/>
      <c r="C333" s="452"/>
      <c r="D333" s="451"/>
      <c r="E333" s="451"/>
      <c r="F333" s="451"/>
      <c r="G333" s="451"/>
      <c r="H333" s="451"/>
      <c r="I333" s="451"/>
      <c r="J333" s="451"/>
      <c r="K333" s="453"/>
      <c r="L333" s="453"/>
      <c r="M333" s="451"/>
    </row>
    <row r="334" spans="1:13" s="411" customFormat="1">
      <c r="A334" s="451"/>
      <c r="B334" s="451"/>
      <c r="C334" s="452"/>
      <c r="D334" s="451"/>
      <c r="E334" s="451"/>
      <c r="F334" s="451"/>
      <c r="G334" s="451"/>
      <c r="H334" s="451"/>
      <c r="I334" s="451"/>
      <c r="J334" s="451"/>
      <c r="K334" s="453"/>
      <c r="L334" s="453"/>
      <c r="M334" s="451"/>
    </row>
    <row r="335" spans="1:13" s="411" customFormat="1">
      <c r="A335" s="451"/>
      <c r="B335" s="451"/>
      <c r="C335" s="452"/>
      <c r="D335" s="451"/>
      <c r="E335" s="451"/>
      <c r="F335" s="451"/>
      <c r="G335" s="451"/>
      <c r="H335" s="451"/>
      <c r="I335" s="451"/>
      <c r="J335" s="451"/>
      <c r="K335" s="453"/>
      <c r="L335" s="453"/>
      <c r="M335" s="451"/>
    </row>
    <row r="336" spans="1:13" s="411" customFormat="1">
      <c r="A336" s="451"/>
      <c r="B336" s="451"/>
      <c r="C336" s="452"/>
      <c r="D336" s="451"/>
      <c r="E336" s="451"/>
      <c r="F336" s="451"/>
      <c r="G336" s="451"/>
      <c r="H336" s="451"/>
      <c r="I336" s="451"/>
      <c r="J336" s="451"/>
      <c r="K336" s="453"/>
      <c r="L336" s="453"/>
      <c r="M336" s="451"/>
    </row>
    <row r="337" spans="1:13" s="411" customFormat="1">
      <c r="A337" s="451"/>
      <c r="B337" s="451"/>
      <c r="C337" s="452"/>
      <c r="D337" s="451"/>
      <c r="E337" s="451"/>
      <c r="F337" s="451"/>
      <c r="G337" s="451"/>
      <c r="H337" s="451"/>
      <c r="I337" s="451"/>
      <c r="J337" s="451"/>
      <c r="K337" s="453"/>
      <c r="L337" s="453"/>
      <c r="M337" s="451"/>
    </row>
    <row r="338" spans="1:13" s="411" customFormat="1">
      <c r="A338" s="451"/>
      <c r="B338" s="451"/>
      <c r="C338" s="452"/>
      <c r="D338" s="451"/>
      <c r="E338" s="451"/>
      <c r="F338" s="451"/>
      <c r="G338" s="451"/>
      <c r="H338" s="451"/>
      <c r="I338" s="451"/>
      <c r="J338" s="451"/>
      <c r="K338" s="453"/>
      <c r="L338" s="453"/>
      <c r="M338" s="451"/>
    </row>
    <row r="339" spans="1:13" s="411" customFormat="1">
      <c r="A339" s="451"/>
      <c r="B339" s="451"/>
      <c r="C339" s="452"/>
      <c r="D339" s="451"/>
      <c r="E339" s="451"/>
      <c r="F339" s="451"/>
      <c r="G339" s="451"/>
      <c r="H339" s="451"/>
      <c r="I339" s="451"/>
      <c r="J339" s="451"/>
      <c r="K339" s="453"/>
      <c r="L339" s="453"/>
      <c r="M339" s="451"/>
    </row>
    <row r="340" spans="1:13" s="411" customFormat="1">
      <c r="A340" s="451"/>
      <c r="B340" s="451"/>
      <c r="C340" s="452"/>
      <c r="D340" s="451"/>
      <c r="E340" s="451"/>
      <c r="F340" s="451"/>
      <c r="G340" s="451"/>
      <c r="H340" s="451"/>
      <c r="I340" s="451"/>
      <c r="J340" s="451"/>
      <c r="K340" s="453"/>
      <c r="L340" s="453"/>
      <c r="M340" s="451"/>
    </row>
    <row r="341" spans="1:13" s="411" customFormat="1">
      <c r="A341" s="451"/>
      <c r="B341" s="451"/>
      <c r="C341" s="452"/>
      <c r="D341" s="451"/>
      <c r="E341" s="451"/>
      <c r="F341" s="451"/>
      <c r="G341" s="451"/>
      <c r="H341" s="451"/>
      <c r="I341" s="451"/>
      <c r="J341" s="451"/>
      <c r="K341" s="453"/>
      <c r="L341" s="453"/>
      <c r="M341" s="451"/>
    </row>
    <row r="342" spans="1:13" s="411" customFormat="1">
      <c r="A342" s="451"/>
      <c r="B342" s="451"/>
      <c r="C342" s="452"/>
      <c r="D342" s="451"/>
      <c r="E342" s="451"/>
      <c r="F342" s="451"/>
      <c r="G342" s="451"/>
      <c r="H342" s="451"/>
      <c r="I342" s="451"/>
      <c r="J342" s="451"/>
      <c r="K342" s="453"/>
      <c r="L342" s="453"/>
      <c r="M342" s="451"/>
    </row>
    <row r="343" spans="1:13" s="411" customFormat="1">
      <c r="A343" s="451"/>
      <c r="B343" s="451"/>
      <c r="C343" s="452"/>
      <c r="D343" s="451"/>
      <c r="E343" s="451"/>
      <c r="F343" s="451"/>
      <c r="G343" s="451"/>
      <c r="H343" s="451"/>
      <c r="I343" s="451"/>
      <c r="J343" s="451"/>
      <c r="K343" s="453"/>
      <c r="L343" s="453"/>
      <c r="M343" s="451"/>
    </row>
    <row r="344" spans="1:13" s="411" customFormat="1">
      <c r="A344" s="451"/>
      <c r="B344" s="451"/>
      <c r="C344" s="452"/>
      <c r="D344" s="451"/>
      <c r="E344" s="451"/>
      <c r="F344" s="451"/>
      <c r="G344" s="451"/>
      <c r="H344" s="451"/>
      <c r="I344" s="451"/>
      <c r="J344" s="451"/>
      <c r="K344" s="453"/>
      <c r="L344" s="453"/>
      <c r="M344" s="451"/>
    </row>
    <row r="345" spans="1:13" s="411" customFormat="1">
      <c r="A345" s="451"/>
      <c r="B345" s="451"/>
      <c r="C345" s="452"/>
      <c r="D345" s="451"/>
      <c r="E345" s="451"/>
      <c r="F345" s="451"/>
      <c r="G345" s="451"/>
      <c r="H345" s="451"/>
      <c r="I345" s="451"/>
      <c r="J345" s="451"/>
      <c r="K345" s="453"/>
      <c r="L345" s="453"/>
      <c r="M345" s="451"/>
    </row>
    <row r="346" spans="1:13" s="411" customFormat="1">
      <c r="A346" s="451"/>
      <c r="B346" s="451"/>
      <c r="C346" s="452"/>
      <c r="D346" s="451"/>
      <c r="E346" s="451"/>
      <c r="F346" s="451"/>
      <c r="G346" s="451"/>
      <c r="H346" s="451"/>
      <c r="I346" s="451"/>
      <c r="J346" s="451"/>
      <c r="K346" s="453"/>
      <c r="L346" s="453"/>
      <c r="M346" s="451"/>
    </row>
    <row r="347" spans="1:13" s="411" customFormat="1">
      <c r="A347" s="451"/>
      <c r="B347" s="451"/>
      <c r="C347" s="452"/>
      <c r="D347" s="451"/>
      <c r="E347" s="451"/>
      <c r="F347" s="451"/>
      <c r="G347" s="451"/>
      <c r="H347" s="451"/>
      <c r="I347" s="451"/>
      <c r="J347" s="451"/>
      <c r="K347" s="453"/>
      <c r="L347" s="453"/>
      <c r="M347" s="451"/>
    </row>
    <row r="348" spans="1:13" s="411" customFormat="1">
      <c r="A348" s="451"/>
      <c r="B348" s="451"/>
      <c r="C348" s="452"/>
      <c r="D348" s="451"/>
      <c r="E348" s="451"/>
      <c r="F348" s="451"/>
      <c r="G348" s="451"/>
      <c r="H348" s="451"/>
      <c r="I348" s="451"/>
      <c r="J348" s="451"/>
      <c r="K348" s="453"/>
      <c r="L348" s="453"/>
      <c r="M348" s="451"/>
    </row>
    <row r="349" spans="1:13" s="411" customFormat="1">
      <c r="A349" s="451"/>
      <c r="B349" s="451"/>
      <c r="C349" s="452"/>
      <c r="D349" s="451"/>
      <c r="E349" s="451"/>
      <c r="F349" s="451"/>
      <c r="G349" s="451"/>
      <c r="H349" s="451"/>
      <c r="I349" s="451"/>
      <c r="J349" s="451"/>
      <c r="K349" s="453"/>
      <c r="L349" s="453"/>
      <c r="M349" s="451"/>
    </row>
    <row r="350" spans="1:13" s="411" customFormat="1">
      <c r="A350" s="451"/>
      <c r="B350" s="451"/>
      <c r="C350" s="452"/>
      <c r="D350" s="451"/>
      <c r="E350" s="451"/>
      <c r="F350" s="451"/>
      <c r="G350" s="451"/>
      <c r="H350" s="451"/>
      <c r="I350" s="451"/>
      <c r="J350" s="451"/>
      <c r="K350" s="453"/>
      <c r="L350" s="453"/>
      <c r="M350" s="451"/>
    </row>
    <row r="351" spans="1:13" s="411" customFormat="1">
      <c r="A351" s="451"/>
      <c r="B351" s="451"/>
      <c r="C351" s="452"/>
      <c r="D351" s="451"/>
      <c r="E351" s="451"/>
      <c r="F351" s="451"/>
      <c r="G351" s="451"/>
      <c r="H351" s="451"/>
      <c r="I351" s="451"/>
      <c r="J351" s="451"/>
      <c r="K351" s="453"/>
      <c r="L351" s="453"/>
      <c r="M351" s="451"/>
    </row>
    <row r="352" spans="1:13" s="411" customFormat="1">
      <c r="A352" s="451"/>
      <c r="B352" s="451"/>
      <c r="C352" s="452"/>
      <c r="D352" s="451"/>
      <c r="E352" s="451"/>
      <c r="F352" s="451"/>
      <c r="G352" s="451"/>
      <c r="H352" s="451"/>
      <c r="I352" s="451"/>
      <c r="J352" s="451"/>
      <c r="K352" s="453"/>
      <c r="L352" s="453"/>
      <c r="M352" s="451"/>
    </row>
    <row r="353" spans="1:13" s="411" customFormat="1">
      <c r="A353" s="451"/>
      <c r="B353" s="451"/>
      <c r="C353" s="452"/>
      <c r="D353" s="451"/>
      <c r="E353" s="451"/>
      <c r="F353" s="451"/>
      <c r="G353" s="451"/>
      <c r="H353" s="451"/>
      <c r="I353" s="451"/>
      <c r="J353" s="451"/>
      <c r="K353" s="453"/>
      <c r="L353" s="453"/>
      <c r="M353" s="451"/>
    </row>
    <row r="354" spans="1:13" s="411" customFormat="1">
      <c r="A354" s="451"/>
      <c r="B354" s="451"/>
      <c r="C354" s="452"/>
      <c r="D354" s="451"/>
      <c r="E354" s="451"/>
      <c r="F354" s="451"/>
      <c r="G354" s="451"/>
      <c r="H354" s="451"/>
      <c r="I354" s="451"/>
      <c r="J354" s="451"/>
      <c r="K354" s="453"/>
      <c r="L354" s="453"/>
      <c r="M354" s="451"/>
    </row>
    <row r="355" spans="1:13" s="411" customFormat="1">
      <c r="A355" s="451"/>
      <c r="B355" s="451"/>
      <c r="C355" s="452"/>
      <c r="D355" s="451"/>
      <c r="E355" s="451"/>
      <c r="F355" s="451"/>
      <c r="G355" s="451"/>
      <c r="H355" s="451"/>
      <c r="I355" s="451"/>
      <c r="J355" s="451"/>
      <c r="K355" s="453"/>
      <c r="L355" s="453"/>
      <c r="M355" s="451"/>
    </row>
    <row r="356" spans="1:13" s="411" customFormat="1">
      <c r="A356" s="451"/>
      <c r="B356" s="451"/>
      <c r="C356" s="452"/>
      <c r="D356" s="451"/>
      <c r="E356" s="451"/>
      <c r="F356" s="451"/>
      <c r="G356" s="451"/>
      <c r="H356" s="451"/>
      <c r="I356" s="451"/>
      <c r="J356" s="451"/>
      <c r="K356" s="453"/>
      <c r="L356" s="453"/>
      <c r="M356" s="451"/>
    </row>
    <row r="357" spans="1:13" s="411" customFormat="1">
      <c r="A357" s="451"/>
      <c r="B357" s="451"/>
      <c r="C357" s="452"/>
      <c r="D357" s="451"/>
      <c r="E357" s="451"/>
      <c r="F357" s="451"/>
      <c r="G357" s="451"/>
      <c r="H357" s="451"/>
      <c r="I357" s="451"/>
      <c r="J357" s="451"/>
      <c r="K357" s="453"/>
      <c r="L357" s="453"/>
      <c r="M357" s="451"/>
    </row>
    <row r="358" spans="1:13" s="411" customFormat="1">
      <c r="A358" s="451"/>
      <c r="B358" s="451"/>
      <c r="C358" s="452"/>
      <c r="D358" s="451"/>
      <c r="E358" s="451"/>
      <c r="F358" s="451"/>
      <c r="G358" s="451"/>
      <c r="H358" s="451"/>
      <c r="I358" s="451"/>
      <c r="J358" s="451"/>
      <c r="K358" s="453"/>
      <c r="L358" s="453"/>
      <c r="M358" s="451"/>
    </row>
    <row r="359" spans="1:13" s="411" customFormat="1">
      <c r="A359" s="451"/>
      <c r="B359" s="451"/>
      <c r="C359" s="452"/>
      <c r="D359" s="451"/>
      <c r="E359" s="451"/>
      <c r="F359" s="451"/>
      <c r="G359" s="451"/>
      <c r="H359" s="451"/>
      <c r="I359" s="451"/>
      <c r="J359" s="451"/>
      <c r="K359" s="453"/>
      <c r="L359" s="453"/>
      <c r="M359" s="451"/>
    </row>
    <row r="360" spans="1:13" s="411" customFormat="1">
      <c r="A360" s="451"/>
      <c r="B360" s="451"/>
      <c r="C360" s="452"/>
      <c r="D360" s="451"/>
      <c r="E360" s="451"/>
      <c r="F360" s="451"/>
      <c r="G360" s="451"/>
      <c r="H360" s="451"/>
      <c r="I360" s="451"/>
      <c r="J360" s="451"/>
      <c r="K360" s="453"/>
      <c r="L360" s="453"/>
      <c r="M360" s="451"/>
    </row>
    <row r="361" spans="1:13" s="411" customFormat="1">
      <c r="A361" s="451"/>
      <c r="B361" s="451"/>
      <c r="C361" s="452"/>
      <c r="D361" s="451"/>
      <c r="E361" s="451"/>
      <c r="F361" s="451"/>
      <c r="G361" s="451"/>
      <c r="H361" s="451"/>
      <c r="I361" s="451"/>
      <c r="J361" s="451"/>
      <c r="K361" s="453"/>
      <c r="L361" s="453"/>
      <c r="M361" s="451"/>
    </row>
    <row r="362" spans="1:13" s="411" customFormat="1">
      <c r="A362" s="451"/>
      <c r="B362" s="451"/>
      <c r="C362" s="452"/>
      <c r="D362" s="451"/>
      <c r="E362" s="451"/>
      <c r="F362" s="451"/>
      <c r="G362" s="451"/>
      <c r="H362" s="451"/>
      <c r="I362" s="451"/>
      <c r="J362" s="451"/>
      <c r="K362" s="453"/>
      <c r="L362" s="453"/>
      <c r="M362" s="451"/>
    </row>
    <row r="363" spans="1:13" s="411" customFormat="1">
      <c r="A363" s="451"/>
      <c r="B363" s="451"/>
      <c r="C363" s="452"/>
      <c r="D363" s="451"/>
      <c r="E363" s="451"/>
      <c r="F363" s="451"/>
      <c r="G363" s="451"/>
      <c r="H363" s="451"/>
      <c r="I363" s="451"/>
      <c r="J363" s="451"/>
      <c r="K363" s="453"/>
      <c r="L363" s="453"/>
      <c r="M363" s="451"/>
    </row>
    <row r="364" spans="1:13" s="411" customFormat="1">
      <c r="A364" s="451"/>
      <c r="B364" s="451"/>
      <c r="C364" s="452"/>
      <c r="D364" s="451"/>
      <c r="E364" s="451"/>
      <c r="F364" s="451"/>
      <c r="G364" s="451"/>
      <c r="H364" s="451"/>
      <c r="I364" s="451"/>
      <c r="J364" s="451"/>
      <c r="K364" s="453"/>
      <c r="L364" s="453"/>
      <c r="M364" s="451"/>
    </row>
    <row r="365" spans="1:13" s="411" customFormat="1">
      <c r="A365" s="451"/>
      <c r="B365" s="451"/>
      <c r="C365" s="452"/>
      <c r="D365" s="451"/>
      <c r="E365" s="451"/>
      <c r="F365" s="451"/>
      <c r="G365" s="451"/>
      <c r="H365" s="451"/>
      <c r="I365" s="451"/>
      <c r="J365" s="451"/>
      <c r="K365" s="453"/>
      <c r="L365" s="453"/>
      <c r="M365" s="451"/>
    </row>
    <row r="366" spans="1:13" s="411" customFormat="1">
      <c r="A366" s="451"/>
      <c r="B366" s="451"/>
      <c r="C366" s="452"/>
      <c r="D366" s="451"/>
      <c r="E366" s="451"/>
      <c r="F366" s="451"/>
      <c r="G366" s="451"/>
      <c r="H366" s="451"/>
      <c r="I366" s="451"/>
      <c r="J366" s="451"/>
      <c r="K366" s="453"/>
      <c r="L366" s="453"/>
      <c r="M366" s="451"/>
    </row>
    <row r="367" spans="1:13" s="411" customFormat="1">
      <c r="A367" s="451"/>
      <c r="B367" s="451"/>
      <c r="C367" s="452"/>
      <c r="D367" s="451"/>
      <c r="E367" s="451"/>
      <c r="F367" s="451"/>
      <c r="G367" s="451"/>
      <c r="H367" s="451"/>
      <c r="I367" s="451"/>
      <c r="J367" s="451"/>
      <c r="K367" s="453"/>
      <c r="L367" s="453"/>
      <c r="M367" s="451"/>
    </row>
    <row r="368" spans="1:13" s="411" customFormat="1">
      <c r="A368" s="451"/>
      <c r="B368" s="451"/>
      <c r="C368" s="452"/>
      <c r="D368" s="451"/>
      <c r="E368" s="451"/>
      <c r="F368" s="451"/>
      <c r="G368" s="451"/>
      <c r="H368" s="451"/>
      <c r="I368" s="451"/>
      <c r="J368" s="451"/>
      <c r="K368" s="453"/>
      <c r="L368" s="453"/>
      <c r="M368" s="451"/>
    </row>
    <row r="369" spans="1:13" s="411" customFormat="1">
      <c r="A369" s="451"/>
      <c r="B369" s="451"/>
      <c r="C369" s="452"/>
      <c r="D369" s="451"/>
      <c r="E369" s="451"/>
      <c r="F369" s="451"/>
      <c r="G369" s="451"/>
      <c r="H369" s="451"/>
      <c r="I369" s="451"/>
      <c r="J369" s="451"/>
      <c r="K369" s="453"/>
      <c r="L369" s="453"/>
      <c r="M369" s="451"/>
    </row>
    <row r="370" spans="1:13" s="411" customFormat="1">
      <c r="A370" s="451"/>
      <c r="B370" s="451"/>
      <c r="C370" s="452"/>
      <c r="D370" s="451"/>
      <c r="E370" s="451"/>
      <c r="F370" s="451"/>
      <c r="G370" s="451"/>
      <c r="H370" s="451"/>
      <c r="I370" s="451"/>
      <c r="J370" s="451"/>
      <c r="K370" s="453"/>
      <c r="L370" s="453"/>
      <c r="M370" s="451"/>
    </row>
    <row r="371" spans="1:13" s="411" customFormat="1">
      <c r="A371" s="451"/>
      <c r="B371" s="451"/>
      <c r="C371" s="452"/>
      <c r="D371" s="451"/>
      <c r="E371" s="451"/>
      <c r="F371" s="451"/>
      <c r="G371" s="451"/>
      <c r="H371" s="451"/>
      <c r="I371" s="451"/>
      <c r="J371" s="451"/>
      <c r="K371" s="453"/>
      <c r="L371" s="453"/>
      <c r="M371" s="451"/>
    </row>
    <row r="372" spans="1:13" s="411" customFormat="1">
      <c r="A372" s="451"/>
      <c r="B372" s="451"/>
      <c r="C372" s="452"/>
      <c r="D372" s="451"/>
      <c r="E372" s="451"/>
      <c r="F372" s="451"/>
      <c r="G372" s="451"/>
      <c r="H372" s="451"/>
      <c r="I372" s="451"/>
      <c r="J372" s="451"/>
      <c r="K372" s="453"/>
      <c r="L372" s="453"/>
      <c r="M372" s="451"/>
    </row>
    <row r="373" spans="1:13" s="411" customFormat="1">
      <c r="A373" s="451"/>
      <c r="B373" s="451"/>
      <c r="C373" s="452"/>
      <c r="D373" s="451"/>
      <c r="E373" s="451"/>
      <c r="F373" s="451"/>
      <c r="G373" s="451"/>
      <c r="H373" s="451"/>
      <c r="I373" s="451"/>
      <c r="J373" s="451"/>
      <c r="K373" s="453"/>
      <c r="L373" s="453"/>
      <c r="M373" s="451"/>
    </row>
    <row r="374" spans="1:13" s="411" customFormat="1">
      <c r="A374" s="451"/>
      <c r="B374" s="451"/>
      <c r="C374" s="452"/>
      <c r="D374" s="451"/>
      <c r="E374" s="451"/>
      <c r="F374" s="451"/>
      <c r="G374" s="451"/>
      <c r="H374" s="451"/>
      <c r="I374" s="451"/>
      <c r="J374" s="451"/>
      <c r="K374" s="453"/>
      <c r="L374" s="453"/>
      <c r="M374" s="451"/>
    </row>
    <row r="375" spans="1:13" s="411" customFormat="1">
      <c r="A375" s="451"/>
      <c r="B375" s="451"/>
      <c r="C375" s="452"/>
      <c r="D375" s="451"/>
      <c r="E375" s="451"/>
      <c r="F375" s="451"/>
      <c r="G375" s="451"/>
      <c r="H375" s="451"/>
      <c r="I375" s="451"/>
      <c r="J375" s="451"/>
      <c r="K375" s="453"/>
      <c r="L375" s="453"/>
      <c r="M375" s="451"/>
    </row>
    <row r="376" spans="1:13" s="411" customFormat="1">
      <c r="A376" s="451"/>
      <c r="B376" s="451"/>
      <c r="C376" s="452"/>
      <c r="D376" s="451"/>
      <c r="E376" s="451"/>
      <c r="F376" s="451"/>
      <c r="G376" s="451"/>
      <c r="H376" s="451"/>
      <c r="I376" s="451"/>
      <c r="J376" s="451"/>
      <c r="K376" s="453"/>
      <c r="L376" s="453"/>
      <c r="M376" s="451"/>
    </row>
    <row r="377" spans="1:13" s="411" customFormat="1">
      <c r="A377" s="451"/>
      <c r="B377" s="451"/>
      <c r="C377" s="452"/>
      <c r="D377" s="451"/>
      <c r="E377" s="451"/>
      <c r="F377" s="451"/>
      <c r="G377" s="451"/>
      <c r="H377" s="451"/>
      <c r="I377" s="451"/>
      <c r="J377" s="451"/>
      <c r="K377" s="453"/>
      <c r="L377" s="453"/>
      <c r="M377" s="451"/>
    </row>
    <row r="378" spans="1:13" s="411" customFormat="1">
      <c r="A378" s="451"/>
      <c r="B378" s="451"/>
      <c r="C378" s="452"/>
      <c r="D378" s="451"/>
      <c r="E378" s="451"/>
      <c r="F378" s="451"/>
      <c r="G378" s="451"/>
      <c r="H378" s="451"/>
      <c r="I378" s="451"/>
      <c r="J378" s="451"/>
      <c r="K378" s="453"/>
      <c r="L378" s="453"/>
      <c r="M378" s="451"/>
    </row>
    <row r="379" spans="1:13" s="411" customFormat="1">
      <c r="A379" s="451"/>
      <c r="B379" s="451"/>
      <c r="C379" s="452"/>
      <c r="D379" s="451"/>
      <c r="E379" s="451"/>
      <c r="F379" s="451"/>
      <c r="G379" s="451"/>
      <c r="H379" s="451"/>
      <c r="I379" s="451"/>
      <c r="J379" s="451"/>
      <c r="K379" s="453"/>
      <c r="L379" s="453"/>
      <c r="M379" s="451"/>
    </row>
    <row r="380" spans="1:13" s="411" customFormat="1">
      <c r="A380" s="451"/>
      <c r="B380" s="451"/>
      <c r="C380" s="452"/>
      <c r="D380" s="451"/>
      <c r="E380" s="451"/>
      <c r="F380" s="451"/>
      <c r="G380" s="451"/>
      <c r="H380" s="451"/>
      <c r="I380" s="451"/>
      <c r="J380" s="451"/>
      <c r="K380" s="453"/>
      <c r="L380" s="453"/>
      <c r="M380" s="451"/>
    </row>
    <row r="381" spans="1:13" s="411" customFormat="1">
      <c r="A381" s="451"/>
      <c r="B381" s="451"/>
      <c r="C381" s="452"/>
      <c r="D381" s="451"/>
      <c r="E381" s="451"/>
      <c r="F381" s="451"/>
      <c r="G381" s="451"/>
      <c r="H381" s="451"/>
      <c r="I381" s="451"/>
      <c r="J381" s="451"/>
      <c r="K381" s="453"/>
      <c r="L381" s="453"/>
      <c r="M381" s="451"/>
    </row>
    <row r="382" spans="1:13" s="411" customFormat="1">
      <c r="A382" s="451"/>
      <c r="B382" s="451"/>
      <c r="C382" s="452"/>
      <c r="D382" s="451"/>
      <c r="E382" s="451"/>
      <c r="F382" s="451"/>
      <c r="G382" s="451"/>
      <c r="H382" s="451"/>
      <c r="I382" s="451"/>
      <c r="J382" s="451"/>
      <c r="K382" s="453"/>
      <c r="L382" s="453"/>
      <c r="M382" s="451"/>
    </row>
    <row r="383" spans="1:13" s="411" customFormat="1">
      <c r="A383" s="451"/>
      <c r="B383" s="451"/>
      <c r="C383" s="452"/>
      <c r="D383" s="451"/>
      <c r="E383" s="451"/>
      <c r="F383" s="451"/>
      <c r="G383" s="451"/>
      <c r="H383" s="451"/>
      <c r="I383" s="451"/>
      <c r="J383" s="451"/>
      <c r="K383" s="453"/>
      <c r="L383" s="453"/>
      <c r="M383" s="451"/>
    </row>
    <row r="384" spans="1:13" s="411" customFormat="1">
      <c r="A384" s="451"/>
      <c r="B384" s="451"/>
      <c r="C384" s="452"/>
      <c r="D384" s="451"/>
      <c r="E384" s="451"/>
      <c r="F384" s="451"/>
      <c r="G384" s="451"/>
      <c r="H384" s="451"/>
      <c r="I384" s="451"/>
      <c r="J384" s="451"/>
      <c r="K384" s="453"/>
      <c r="L384" s="453"/>
      <c r="M384" s="451"/>
    </row>
    <row r="385" spans="1:13" s="411" customFormat="1">
      <c r="A385" s="451"/>
      <c r="B385" s="451"/>
      <c r="C385" s="452"/>
      <c r="D385" s="451"/>
      <c r="E385" s="451"/>
      <c r="F385" s="451"/>
      <c r="G385" s="451"/>
      <c r="H385" s="451"/>
      <c r="I385" s="451"/>
      <c r="J385" s="451"/>
      <c r="K385" s="453"/>
      <c r="L385" s="453"/>
      <c r="M385" s="451"/>
    </row>
    <row r="386" spans="1:13" s="411" customFormat="1">
      <c r="A386" s="451"/>
      <c r="B386" s="451"/>
      <c r="C386" s="452"/>
      <c r="D386" s="451"/>
      <c r="E386" s="451"/>
      <c r="F386" s="451"/>
      <c r="G386" s="451"/>
      <c r="H386" s="451"/>
      <c r="I386" s="451"/>
      <c r="J386" s="451"/>
      <c r="K386" s="453"/>
      <c r="L386" s="453"/>
      <c r="M386" s="451"/>
    </row>
    <row r="387" spans="1:13" s="411" customFormat="1">
      <c r="A387" s="451"/>
      <c r="B387" s="451"/>
      <c r="C387" s="452"/>
      <c r="D387" s="451"/>
      <c r="E387" s="451"/>
      <c r="F387" s="451"/>
      <c r="G387" s="451"/>
      <c r="H387" s="451"/>
      <c r="I387" s="451"/>
      <c r="J387" s="451"/>
      <c r="K387" s="453"/>
      <c r="L387" s="453"/>
      <c r="M387" s="451"/>
    </row>
    <row r="388" spans="1:13" s="411" customFormat="1">
      <c r="A388" s="451"/>
      <c r="B388" s="451"/>
      <c r="C388" s="452"/>
      <c r="D388" s="451"/>
      <c r="E388" s="451"/>
      <c r="F388" s="451"/>
      <c r="G388" s="451"/>
      <c r="H388" s="451"/>
      <c r="I388" s="451"/>
      <c r="J388" s="451"/>
      <c r="K388" s="453"/>
      <c r="L388" s="453"/>
      <c r="M388" s="451"/>
    </row>
    <row r="389" spans="1:13" s="411" customFormat="1">
      <c r="A389" s="451"/>
      <c r="B389" s="451"/>
      <c r="C389" s="452"/>
      <c r="D389" s="451"/>
      <c r="E389" s="451"/>
      <c r="F389" s="451"/>
      <c r="G389" s="451"/>
      <c r="H389" s="451"/>
      <c r="I389" s="451"/>
      <c r="J389" s="451"/>
      <c r="K389" s="453"/>
      <c r="L389" s="453"/>
      <c r="M389" s="451"/>
    </row>
    <row r="390" spans="1:13" s="411" customFormat="1">
      <c r="A390" s="451"/>
      <c r="B390" s="451"/>
      <c r="C390" s="452"/>
      <c r="D390" s="451"/>
      <c r="E390" s="451"/>
      <c r="F390" s="451"/>
      <c r="G390" s="451"/>
      <c r="H390" s="451"/>
      <c r="I390" s="451"/>
      <c r="J390" s="451"/>
      <c r="K390" s="453"/>
      <c r="L390" s="453"/>
      <c r="M390" s="451"/>
    </row>
    <row r="391" spans="1:13" s="411" customFormat="1">
      <c r="A391" s="451"/>
      <c r="B391" s="451"/>
      <c r="C391" s="452"/>
      <c r="D391" s="451"/>
      <c r="E391" s="451"/>
      <c r="F391" s="451"/>
      <c r="G391" s="451"/>
      <c r="H391" s="451"/>
      <c r="I391" s="451"/>
      <c r="J391" s="451"/>
      <c r="K391" s="453"/>
      <c r="L391" s="453"/>
      <c r="M391" s="451"/>
    </row>
    <row r="392" spans="1:13" s="411" customFormat="1">
      <c r="A392" s="451"/>
      <c r="B392" s="451"/>
      <c r="C392" s="452"/>
      <c r="D392" s="451"/>
      <c r="E392" s="451"/>
      <c r="F392" s="451"/>
      <c r="G392" s="451"/>
      <c r="H392" s="451"/>
      <c r="I392" s="451"/>
      <c r="J392" s="451"/>
      <c r="K392" s="453"/>
      <c r="L392" s="453"/>
      <c r="M392" s="451"/>
    </row>
    <row r="393" spans="1:13" s="411" customFormat="1">
      <c r="A393" s="451"/>
      <c r="B393" s="451"/>
      <c r="C393" s="452"/>
      <c r="D393" s="451"/>
      <c r="E393" s="451"/>
      <c r="F393" s="451"/>
      <c r="G393" s="451"/>
      <c r="H393" s="451"/>
      <c r="I393" s="451"/>
      <c r="J393" s="451"/>
      <c r="K393" s="453"/>
      <c r="L393" s="453"/>
      <c r="M393" s="451"/>
    </row>
    <row r="394" spans="1:13" s="411" customFormat="1">
      <c r="A394" s="451"/>
      <c r="B394" s="451"/>
      <c r="C394" s="452"/>
      <c r="D394" s="451"/>
      <c r="E394" s="451"/>
      <c r="F394" s="451"/>
      <c r="G394" s="451"/>
      <c r="H394" s="451"/>
      <c r="I394" s="451"/>
      <c r="J394" s="451"/>
      <c r="K394" s="453"/>
      <c r="L394" s="453"/>
      <c r="M394" s="451"/>
    </row>
    <row r="395" spans="1:13" s="411" customFormat="1">
      <c r="A395" s="451"/>
      <c r="B395" s="451"/>
      <c r="C395" s="452"/>
      <c r="D395" s="451"/>
      <c r="E395" s="451"/>
      <c r="F395" s="451"/>
      <c r="G395" s="451"/>
      <c r="H395" s="451"/>
      <c r="I395" s="451"/>
      <c r="J395" s="451"/>
      <c r="K395" s="453"/>
      <c r="L395" s="453"/>
      <c r="M395" s="451"/>
    </row>
    <row r="396" spans="1:13" s="411" customFormat="1">
      <c r="A396" s="451"/>
      <c r="B396" s="451"/>
      <c r="C396" s="452"/>
      <c r="D396" s="451"/>
      <c r="E396" s="451"/>
      <c r="F396" s="451"/>
      <c r="G396" s="451"/>
      <c r="H396" s="451"/>
      <c r="I396" s="451"/>
      <c r="J396" s="451"/>
      <c r="K396" s="453"/>
      <c r="L396" s="453"/>
      <c r="M396" s="451"/>
    </row>
    <row r="397" spans="1:13" s="411" customFormat="1">
      <c r="A397" s="451"/>
      <c r="B397" s="451"/>
      <c r="C397" s="452"/>
      <c r="D397" s="451"/>
      <c r="E397" s="451"/>
      <c r="F397" s="451"/>
      <c r="G397" s="451"/>
      <c r="H397" s="451"/>
      <c r="I397" s="451"/>
      <c r="J397" s="451"/>
      <c r="K397" s="453"/>
      <c r="L397" s="453"/>
      <c r="M397" s="451"/>
    </row>
    <row r="398" spans="1:13" s="411" customFormat="1">
      <c r="A398" s="451"/>
      <c r="B398" s="451"/>
      <c r="C398" s="452"/>
      <c r="D398" s="451"/>
      <c r="E398" s="451"/>
      <c r="F398" s="451"/>
      <c r="G398" s="451"/>
      <c r="H398" s="451"/>
      <c r="I398" s="451"/>
      <c r="J398" s="451"/>
      <c r="K398" s="453"/>
      <c r="L398" s="453"/>
      <c r="M398" s="451"/>
    </row>
    <row r="399" spans="1:13" s="411" customFormat="1">
      <c r="A399" s="451"/>
      <c r="B399" s="451"/>
      <c r="C399" s="452"/>
      <c r="D399" s="451"/>
      <c r="E399" s="451"/>
      <c r="F399" s="451"/>
      <c r="G399" s="451"/>
      <c r="H399" s="451"/>
      <c r="I399" s="451"/>
      <c r="J399" s="451"/>
      <c r="K399" s="453"/>
      <c r="L399" s="453"/>
      <c r="M399" s="451"/>
    </row>
    <row r="400" spans="1:13" s="411" customFormat="1">
      <c r="A400" s="451"/>
      <c r="B400" s="451"/>
      <c r="C400" s="452"/>
      <c r="D400" s="451"/>
      <c r="E400" s="451"/>
      <c r="F400" s="451"/>
      <c r="G400" s="451"/>
      <c r="H400" s="451"/>
      <c r="I400" s="451"/>
      <c r="J400" s="451"/>
      <c r="K400" s="453"/>
      <c r="L400" s="453"/>
      <c r="M400" s="451"/>
    </row>
    <row r="401" spans="1:13" s="411" customFormat="1">
      <c r="A401" s="451"/>
      <c r="B401" s="451"/>
      <c r="C401" s="452"/>
      <c r="D401" s="451"/>
      <c r="E401" s="451"/>
      <c r="F401" s="451"/>
      <c r="G401" s="451"/>
      <c r="H401" s="451"/>
      <c r="I401" s="451"/>
      <c r="J401" s="451"/>
      <c r="K401" s="453"/>
      <c r="L401" s="453"/>
      <c r="M401" s="451"/>
    </row>
    <row r="402" spans="1:13" s="411" customFormat="1">
      <c r="A402" s="451"/>
      <c r="B402" s="451"/>
      <c r="C402" s="452"/>
      <c r="D402" s="451"/>
      <c r="E402" s="451"/>
      <c r="F402" s="451"/>
      <c r="G402" s="451"/>
      <c r="H402" s="451"/>
      <c r="I402" s="451"/>
      <c r="J402" s="451"/>
      <c r="K402" s="453"/>
      <c r="L402" s="453"/>
      <c r="M402" s="451"/>
    </row>
    <row r="403" spans="1:13" s="411" customFormat="1">
      <c r="A403" s="451"/>
      <c r="B403" s="451"/>
      <c r="C403" s="452"/>
      <c r="D403" s="451"/>
      <c r="E403" s="451"/>
      <c r="F403" s="451"/>
      <c r="G403" s="451"/>
      <c r="H403" s="451"/>
      <c r="I403" s="451"/>
      <c r="J403" s="451"/>
      <c r="K403" s="453"/>
      <c r="L403" s="453"/>
      <c r="M403" s="451"/>
    </row>
    <row r="404" spans="1:13" s="411" customFormat="1">
      <c r="A404" s="451"/>
      <c r="B404" s="451"/>
      <c r="C404" s="452"/>
      <c r="D404" s="451"/>
      <c r="E404" s="451"/>
      <c r="F404" s="451"/>
      <c r="G404" s="451"/>
      <c r="H404" s="451"/>
      <c r="I404" s="451"/>
      <c r="J404" s="451"/>
      <c r="K404" s="453"/>
      <c r="L404" s="453"/>
      <c r="M404" s="451"/>
    </row>
    <row r="405" spans="1:13" s="411" customFormat="1">
      <c r="A405" s="451"/>
      <c r="B405" s="451"/>
      <c r="C405" s="452"/>
      <c r="D405" s="451"/>
      <c r="E405" s="451"/>
      <c r="F405" s="451"/>
      <c r="G405" s="451"/>
      <c r="H405" s="451"/>
      <c r="I405" s="451"/>
      <c r="J405" s="451"/>
      <c r="K405" s="453"/>
      <c r="L405" s="453"/>
      <c r="M405" s="451"/>
    </row>
    <row r="406" spans="1:13" s="411" customFormat="1">
      <c r="A406" s="451"/>
      <c r="B406" s="451"/>
      <c r="C406" s="452"/>
      <c r="D406" s="451"/>
      <c r="E406" s="451"/>
      <c r="F406" s="451"/>
      <c r="G406" s="451"/>
      <c r="H406" s="451"/>
      <c r="I406" s="451"/>
      <c r="J406" s="451"/>
      <c r="K406" s="453"/>
      <c r="L406" s="453"/>
      <c r="M406" s="451"/>
    </row>
    <row r="407" spans="1:13" s="411" customFormat="1">
      <c r="A407" s="451"/>
      <c r="B407" s="451"/>
      <c r="C407" s="452"/>
      <c r="D407" s="451"/>
      <c r="E407" s="451"/>
      <c r="F407" s="451"/>
      <c r="G407" s="451"/>
      <c r="H407" s="451"/>
      <c r="I407" s="451"/>
      <c r="J407" s="451"/>
      <c r="K407" s="453"/>
      <c r="L407" s="453"/>
      <c r="M407" s="451"/>
    </row>
    <row r="408" spans="1:13" s="411" customFormat="1">
      <c r="A408" s="451"/>
      <c r="B408" s="451"/>
      <c r="C408" s="452"/>
      <c r="D408" s="451"/>
      <c r="E408" s="451"/>
      <c r="F408" s="451"/>
      <c r="G408" s="451"/>
      <c r="H408" s="451"/>
      <c r="I408" s="451"/>
      <c r="J408" s="451"/>
      <c r="K408" s="453"/>
      <c r="L408" s="453"/>
      <c r="M408" s="451"/>
    </row>
    <row r="409" spans="1:13" s="411" customFormat="1">
      <c r="A409" s="451"/>
      <c r="B409" s="451"/>
      <c r="C409" s="452"/>
      <c r="D409" s="451"/>
      <c r="E409" s="451"/>
      <c r="F409" s="451"/>
      <c r="G409" s="451"/>
      <c r="H409" s="451"/>
      <c r="I409" s="451"/>
      <c r="J409" s="451"/>
      <c r="K409" s="453"/>
      <c r="L409" s="453"/>
      <c r="M409" s="451"/>
    </row>
    <row r="410" spans="1:13" s="411" customFormat="1">
      <c r="A410" s="451"/>
      <c r="B410" s="451"/>
      <c r="C410" s="452"/>
      <c r="D410" s="451"/>
      <c r="E410" s="451"/>
      <c r="F410" s="451"/>
      <c r="G410" s="451"/>
      <c r="H410" s="451"/>
      <c r="I410" s="451"/>
      <c r="J410" s="451"/>
      <c r="K410" s="453"/>
      <c r="L410" s="453"/>
      <c r="M410" s="451"/>
    </row>
    <row r="411" spans="1:13" s="411" customFormat="1">
      <c r="A411" s="451"/>
      <c r="B411" s="451"/>
      <c r="C411" s="452"/>
      <c r="D411" s="451"/>
      <c r="E411" s="451"/>
      <c r="F411" s="451"/>
      <c r="G411" s="451"/>
      <c r="H411" s="451"/>
      <c r="I411" s="451"/>
      <c r="J411" s="451"/>
      <c r="K411" s="453"/>
      <c r="L411" s="453"/>
      <c r="M411" s="451"/>
    </row>
    <row r="412" spans="1:13" s="411" customFormat="1">
      <c r="A412" s="451"/>
      <c r="B412" s="451"/>
      <c r="C412" s="452"/>
      <c r="D412" s="451"/>
      <c r="E412" s="451"/>
      <c r="F412" s="451"/>
      <c r="G412" s="451"/>
      <c r="H412" s="451"/>
      <c r="I412" s="451"/>
      <c r="J412" s="451"/>
      <c r="K412" s="453"/>
      <c r="L412" s="453"/>
      <c r="M412" s="451"/>
    </row>
    <row r="413" spans="1:13" s="411" customFormat="1">
      <c r="A413" s="451"/>
      <c r="B413" s="451"/>
      <c r="C413" s="452"/>
      <c r="D413" s="451"/>
      <c r="E413" s="451"/>
      <c r="F413" s="451"/>
      <c r="G413" s="451"/>
      <c r="H413" s="451"/>
      <c r="I413" s="451"/>
      <c r="J413" s="451"/>
      <c r="K413" s="453"/>
      <c r="L413" s="453"/>
      <c r="M413" s="451"/>
    </row>
    <row r="414" spans="1:13" s="411" customFormat="1">
      <c r="A414" s="451"/>
      <c r="B414" s="451"/>
      <c r="C414" s="452"/>
      <c r="D414" s="451"/>
      <c r="E414" s="451"/>
      <c r="F414" s="451"/>
      <c r="G414" s="451"/>
      <c r="H414" s="451"/>
      <c r="I414" s="451"/>
      <c r="J414" s="451"/>
      <c r="K414" s="453"/>
      <c r="L414" s="453"/>
      <c r="M414" s="451"/>
    </row>
    <row r="415" spans="1:13" s="411" customFormat="1">
      <c r="A415" s="451"/>
      <c r="B415" s="451"/>
      <c r="C415" s="452"/>
      <c r="D415" s="451"/>
      <c r="E415" s="451"/>
      <c r="F415" s="451"/>
      <c r="G415" s="451"/>
      <c r="H415" s="451"/>
      <c r="I415" s="451"/>
      <c r="J415" s="451"/>
      <c r="K415" s="453"/>
      <c r="L415" s="453"/>
      <c r="M415" s="451"/>
    </row>
    <row r="416" spans="1:13" s="411" customFormat="1">
      <c r="A416" s="451"/>
      <c r="B416" s="451"/>
      <c r="C416" s="452"/>
      <c r="D416" s="451"/>
      <c r="E416" s="451"/>
      <c r="F416" s="451"/>
      <c r="G416" s="451"/>
      <c r="H416" s="451"/>
      <c r="I416" s="451"/>
      <c r="J416" s="451"/>
      <c r="K416" s="453"/>
      <c r="L416" s="453"/>
      <c r="M416" s="451"/>
    </row>
    <row r="417" spans="1:13" s="411" customFormat="1">
      <c r="A417" s="451"/>
      <c r="B417" s="451"/>
      <c r="C417" s="452"/>
      <c r="D417" s="451"/>
      <c r="E417" s="451"/>
      <c r="F417" s="451"/>
      <c r="G417" s="451"/>
      <c r="H417" s="451"/>
      <c r="I417" s="451"/>
      <c r="J417" s="451"/>
      <c r="K417" s="453"/>
      <c r="L417" s="453"/>
      <c r="M417" s="451"/>
    </row>
    <row r="418" spans="1:13" s="411" customFormat="1">
      <c r="A418" s="451"/>
      <c r="B418" s="451"/>
      <c r="C418" s="452"/>
      <c r="D418" s="451"/>
      <c r="E418" s="451"/>
      <c r="F418" s="451"/>
      <c r="G418" s="451"/>
      <c r="H418" s="451"/>
      <c r="I418" s="451"/>
      <c r="J418" s="451"/>
      <c r="K418" s="453"/>
      <c r="L418" s="453"/>
      <c r="M418" s="451"/>
    </row>
    <row r="419" spans="1:13" s="411" customFormat="1">
      <c r="A419" s="451"/>
      <c r="B419" s="451"/>
      <c r="C419" s="452"/>
      <c r="D419" s="451"/>
      <c r="E419" s="451"/>
      <c r="F419" s="451"/>
      <c r="G419" s="451"/>
      <c r="H419" s="451"/>
      <c r="I419" s="451"/>
      <c r="J419" s="451"/>
      <c r="K419" s="453"/>
      <c r="L419" s="453"/>
      <c r="M419" s="451"/>
    </row>
    <row r="420" spans="1:13" s="411" customFormat="1">
      <c r="A420" s="451"/>
      <c r="B420" s="451"/>
      <c r="C420" s="452"/>
      <c r="D420" s="451"/>
      <c r="E420" s="451"/>
      <c r="F420" s="451"/>
      <c r="G420" s="451"/>
      <c r="H420" s="451"/>
      <c r="I420" s="451"/>
      <c r="J420" s="451"/>
      <c r="K420" s="453"/>
      <c r="L420" s="453"/>
      <c r="M420" s="451"/>
    </row>
    <row r="421" spans="1:13" s="411" customFormat="1">
      <c r="A421" s="451"/>
      <c r="B421" s="451"/>
      <c r="C421" s="452"/>
      <c r="D421" s="451"/>
      <c r="E421" s="451"/>
      <c r="F421" s="451"/>
      <c r="G421" s="451"/>
      <c r="H421" s="451"/>
      <c r="I421" s="451"/>
      <c r="J421" s="451"/>
      <c r="K421" s="453"/>
      <c r="L421" s="453"/>
      <c r="M421" s="451"/>
    </row>
    <row r="422" spans="1:13" s="411" customFormat="1">
      <c r="A422" s="451"/>
      <c r="B422" s="451"/>
      <c r="C422" s="452"/>
      <c r="D422" s="451"/>
      <c r="E422" s="451"/>
      <c r="F422" s="451"/>
      <c r="G422" s="451"/>
      <c r="H422" s="451"/>
      <c r="I422" s="451"/>
      <c r="J422" s="451"/>
      <c r="K422" s="453"/>
      <c r="L422" s="453"/>
      <c r="M422" s="451"/>
    </row>
    <row r="423" spans="1:13" s="411" customFormat="1">
      <c r="A423" s="451"/>
      <c r="B423" s="451"/>
      <c r="C423" s="452"/>
      <c r="D423" s="451"/>
      <c r="E423" s="451"/>
      <c r="F423" s="451"/>
      <c r="G423" s="451"/>
      <c r="H423" s="451"/>
      <c r="I423" s="451"/>
      <c r="J423" s="451"/>
      <c r="K423" s="453"/>
      <c r="L423" s="453"/>
      <c r="M423" s="451"/>
    </row>
    <row r="424" spans="1:13" s="411" customFormat="1">
      <c r="A424" s="451"/>
      <c r="B424" s="451"/>
      <c r="C424" s="452"/>
      <c r="D424" s="451"/>
      <c r="E424" s="451"/>
      <c r="F424" s="451"/>
      <c r="G424" s="451"/>
      <c r="H424" s="451"/>
      <c r="I424" s="451"/>
      <c r="J424" s="451"/>
      <c r="K424" s="453"/>
      <c r="L424" s="453"/>
      <c r="M424" s="451"/>
    </row>
    <row r="425" spans="1:13" s="411" customFormat="1">
      <c r="A425" s="451"/>
      <c r="B425" s="451"/>
      <c r="C425" s="452"/>
      <c r="D425" s="451"/>
      <c r="E425" s="451"/>
      <c r="F425" s="451"/>
      <c r="G425" s="451"/>
      <c r="H425" s="451"/>
      <c r="I425" s="451"/>
      <c r="J425" s="451"/>
      <c r="K425" s="453"/>
      <c r="L425" s="453"/>
      <c r="M425" s="451"/>
    </row>
    <row r="426" spans="1:13" s="411" customFormat="1">
      <c r="A426" s="451"/>
      <c r="B426" s="451"/>
      <c r="C426" s="452"/>
      <c r="D426" s="451"/>
      <c r="E426" s="451"/>
      <c r="F426" s="451"/>
      <c r="G426" s="451"/>
      <c r="H426" s="451"/>
      <c r="I426" s="451"/>
      <c r="J426" s="451"/>
      <c r="K426" s="453"/>
      <c r="L426" s="453"/>
      <c r="M426" s="451"/>
    </row>
    <row r="427" spans="1:13" s="411" customFormat="1">
      <c r="A427" s="451"/>
      <c r="B427" s="451"/>
      <c r="C427" s="452"/>
      <c r="D427" s="451"/>
      <c r="E427" s="451"/>
      <c r="F427" s="451"/>
      <c r="G427" s="451"/>
      <c r="H427" s="451"/>
      <c r="I427" s="451"/>
      <c r="J427" s="451"/>
      <c r="K427" s="453"/>
      <c r="L427" s="453"/>
      <c r="M427" s="451"/>
    </row>
    <row r="428" spans="1:13" s="411" customFormat="1">
      <c r="A428" s="451"/>
      <c r="B428" s="451"/>
      <c r="C428" s="452"/>
      <c r="D428" s="451"/>
      <c r="E428" s="451"/>
      <c r="F428" s="451"/>
      <c r="G428" s="451"/>
      <c r="H428" s="451"/>
      <c r="I428" s="451"/>
      <c r="J428" s="451"/>
      <c r="K428" s="453"/>
      <c r="L428" s="453"/>
      <c r="M428" s="451"/>
    </row>
    <row r="429" spans="1:13" s="411" customFormat="1">
      <c r="A429" s="451"/>
      <c r="B429" s="451"/>
      <c r="C429" s="452"/>
      <c r="D429" s="451"/>
      <c r="E429" s="451"/>
      <c r="F429" s="451"/>
      <c r="G429" s="451"/>
      <c r="H429" s="451"/>
      <c r="I429" s="451"/>
      <c r="J429" s="451"/>
      <c r="K429" s="453"/>
      <c r="L429" s="453"/>
      <c r="M429" s="451"/>
    </row>
    <row r="430" spans="1:13" s="411" customFormat="1">
      <c r="A430" s="451"/>
      <c r="B430" s="451"/>
      <c r="C430" s="452"/>
      <c r="D430" s="451"/>
      <c r="E430" s="451"/>
      <c r="F430" s="451"/>
      <c r="G430" s="451"/>
      <c r="H430" s="451"/>
      <c r="I430" s="451"/>
      <c r="J430" s="451"/>
      <c r="K430" s="453"/>
      <c r="L430" s="453"/>
      <c r="M430" s="451"/>
    </row>
    <row r="431" spans="1:13" s="411" customFormat="1">
      <c r="A431" s="451"/>
      <c r="B431" s="451"/>
      <c r="C431" s="452"/>
      <c r="D431" s="451"/>
      <c r="E431" s="451"/>
      <c r="F431" s="451"/>
      <c r="G431" s="451"/>
      <c r="H431" s="451"/>
      <c r="I431" s="451"/>
      <c r="J431" s="451"/>
      <c r="K431" s="453"/>
      <c r="L431" s="453"/>
      <c r="M431" s="451"/>
    </row>
    <row r="432" spans="1:13" s="411" customFormat="1">
      <c r="A432" s="451"/>
      <c r="B432" s="451"/>
      <c r="C432" s="452"/>
      <c r="D432" s="451"/>
      <c r="E432" s="451"/>
      <c r="F432" s="451"/>
      <c r="G432" s="451"/>
      <c r="H432" s="451"/>
      <c r="I432" s="451"/>
      <c r="J432" s="451"/>
      <c r="K432" s="453"/>
      <c r="L432" s="453"/>
      <c r="M432" s="451"/>
    </row>
    <row r="433" spans="1:13" s="411" customFormat="1">
      <c r="A433" s="451"/>
      <c r="B433" s="451"/>
      <c r="C433" s="452"/>
      <c r="D433" s="451"/>
      <c r="E433" s="451"/>
      <c r="F433" s="451"/>
      <c r="G433" s="451"/>
      <c r="H433" s="451"/>
      <c r="I433" s="451"/>
      <c r="J433" s="451"/>
      <c r="K433" s="453"/>
      <c r="L433" s="453"/>
      <c r="M433" s="451"/>
    </row>
    <row r="434" spans="1:13" s="411" customFormat="1">
      <c r="A434" s="451"/>
      <c r="B434" s="451"/>
      <c r="C434" s="452"/>
      <c r="D434" s="451"/>
      <c r="E434" s="451"/>
      <c r="F434" s="451"/>
      <c r="G434" s="451"/>
      <c r="H434" s="451"/>
      <c r="I434" s="451"/>
      <c r="J434" s="451"/>
      <c r="K434" s="453"/>
      <c r="L434" s="453"/>
      <c r="M434" s="451"/>
    </row>
    <row r="435" spans="1:13" s="411" customFormat="1">
      <c r="A435" s="451"/>
      <c r="B435" s="451"/>
      <c r="C435" s="452"/>
      <c r="D435" s="451"/>
      <c r="E435" s="451"/>
      <c r="F435" s="451"/>
      <c r="G435" s="451"/>
      <c r="H435" s="451"/>
      <c r="I435" s="451"/>
      <c r="J435" s="451"/>
      <c r="K435" s="453"/>
      <c r="L435" s="453"/>
      <c r="M435" s="451"/>
    </row>
    <row r="436" spans="1:13" s="411" customFormat="1">
      <c r="A436" s="451"/>
      <c r="B436" s="451"/>
      <c r="C436" s="452"/>
      <c r="D436" s="451"/>
      <c r="E436" s="451"/>
      <c r="F436" s="451"/>
      <c r="G436" s="451"/>
      <c r="H436" s="451"/>
      <c r="I436" s="451"/>
      <c r="J436" s="451"/>
      <c r="K436" s="453"/>
      <c r="L436" s="453"/>
      <c r="M436" s="451"/>
    </row>
    <row r="437" spans="1:13" s="411" customFormat="1">
      <c r="A437" s="451"/>
      <c r="B437" s="451"/>
      <c r="C437" s="452"/>
      <c r="D437" s="451"/>
      <c r="E437" s="451"/>
      <c r="F437" s="451"/>
      <c r="G437" s="451"/>
      <c r="H437" s="451"/>
      <c r="I437" s="451"/>
      <c r="J437" s="451"/>
      <c r="K437" s="453"/>
      <c r="L437" s="453"/>
      <c r="M437" s="451"/>
    </row>
    <row r="438" spans="1:13" s="411" customFormat="1">
      <c r="A438" s="451"/>
      <c r="B438" s="451"/>
      <c r="C438" s="452"/>
      <c r="D438" s="451"/>
      <c r="E438" s="451"/>
      <c r="F438" s="451"/>
      <c r="G438" s="451"/>
      <c r="H438" s="451"/>
      <c r="I438" s="451"/>
      <c r="J438" s="451"/>
      <c r="K438" s="453"/>
      <c r="L438" s="453"/>
      <c r="M438" s="451"/>
    </row>
    <row r="439" spans="1:13" s="411" customFormat="1">
      <c r="A439" s="451"/>
      <c r="B439" s="451"/>
      <c r="C439" s="452"/>
      <c r="D439" s="451"/>
      <c r="E439" s="451"/>
      <c r="F439" s="451"/>
      <c r="G439" s="451"/>
      <c r="H439" s="451"/>
      <c r="I439" s="451"/>
      <c r="J439" s="451"/>
      <c r="K439" s="453"/>
      <c r="L439" s="453"/>
      <c r="M439" s="451"/>
    </row>
    <row r="440" spans="1:13" s="411" customFormat="1">
      <c r="A440" s="451"/>
      <c r="B440" s="451"/>
      <c r="C440" s="452"/>
      <c r="D440" s="451"/>
      <c r="E440" s="451"/>
      <c r="F440" s="451"/>
      <c r="G440" s="451"/>
      <c r="H440" s="451"/>
      <c r="I440" s="451"/>
      <c r="J440" s="451"/>
      <c r="K440" s="453"/>
      <c r="L440" s="453"/>
      <c r="M440" s="451"/>
    </row>
    <row r="441" spans="1:13" s="411" customFormat="1">
      <c r="A441" s="451"/>
      <c r="B441" s="451"/>
      <c r="C441" s="452"/>
      <c r="D441" s="451"/>
      <c r="E441" s="451"/>
      <c r="F441" s="451"/>
      <c r="G441" s="451"/>
      <c r="H441" s="451"/>
      <c r="I441" s="451"/>
      <c r="J441" s="451"/>
      <c r="K441" s="453"/>
      <c r="L441" s="453"/>
      <c r="M441" s="451"/>
    </row>
    <row r="442" spans="1:13" s="411" customFormat="1">
      <c r="A442" s="451"/>
      <c r="B442" s="451"/>
      <c r="C442" s="452"/>
      <c r="D442" s="451"/>
      <c r="E442" s="451"/>
      <c r="F442" s="451"/>
      <c r="G442" s="451"/>
      <c r="H442" s="451"/>
      <c r="I442" s="451"/>
      <c r="J442" s="451"/>
      <c r="K442" s="453"/>
      <c r="L442" s="453"/>
      <c r="M442" s="451"/>
    </row>
    <row r="443" spans="1:13" s="411" customFormat="1">
      <c r="A443" s="451"/>
      <c r="B443" s="451"/>
      <c r="C443" s="452"/>
      <c r="D443" s="451"/>
      <c r="E443" s="451"/>
      <c r="F443" s="451"/>
      <c r="G443" s="451"/>
      <c r="H443" s="451"/>
      <c r="I443" s="451"/>
      <c r="J443" s="451"/>
      <c r="K443" s="453"/>
      <c r="L443" s="453"/>
      <c r="M443" s="451"/>
    </row>
    <row r="444" spans="1:13" s="411" customFormat="1">
      <c r="A444" s="451"/>
      <c r="B444" s="451"/>
      <c r="C444" s="452"/>
      <c r="D444" s="451"/>
      <c r="E444" s="451"/>
      <c r="F444" s="451"/>
      <c r="G444" s="451"/>
      <c r="H444" s="451"/>
      <c r="I444" s="451"/>
      <c r="J444" s="451"/>
      <c r="K444" s="453"/>
      <c r="L444" s="453"/>
      <c r="M444" s="451"/>
    </row>
    <row r="445" spans="1:13" s="411" customFormat="1">
      <c r="A445" s="451"/>
      <c r="B445" s="451"/>
      <c r="C445" s="452"/>
      <c r="D445" s="451"/>
      <c r="E445" s="451"/>
      <c r="F445" s="451"/>
      <c r="G445" s="451"/>
      <c r="H445" s="451"/>
      <c r="I445" s="451"/>
      <c r="J445" s="451"/>
      <c r="K445" s="453"/>
      <c r="L445" s="453"/>
      <c r="M445" s="451"/>
    </row>
    <row r="446" spans="1:13" s="411" customFormat="1">
      <c r="A446" s="451"/>
      <c r="B446" s="451"/>
      <c r="C446" s="452"/>
      <c r="D446" s="451"/>
      <c r="E446" s="451"/>
      <c r="F446" s="451"/>
      <c r="G446" s="451"/>
      <c r="H446" s="451"/>
      <c r="I446" s="451"/>
      <c r="J446" s="451"/>
      <c r="K446" s="453"/>
      <c r="L446" s="453"/>
      <c r="M446" s="451"/>
    </row>
    <row r="447" spans="1:13" s="411" customFormat="1">
      <c r="A447" s="451"/>
      <c r="B447" s="451"/>
      <c r="C447" s="452"/>
      <c r="D447" s="451"/>
      <c r="E447" s="451"/>
      <c r="F447" s="451"/>
      <c r="G447" s="451"/>
      <c r="H447" s="451"/>
      <c r="I447" s="451"/>
      <c r="J447" s="451"/>
      <c r="K447" s="453"/>
      <c r="L447" s="453"/>
      <c r="M447" s="451"/>
    </row>
    <row r="448" spans="1:13" s="411" customFormat="1">
      <c r="A448" s="451"/>
      <c r="B448" s="451"/>
      <c r="C448" s="452"/>
      <c r="D448" s="451"/>
      <c r="E448" s="451"/>
      <c r="F448" s="451"/>
      <c r="G448" s="451"/>
      <c r="H448" s="451"/>
      <c r="I448" s="451"/>
      <c r="J448" s="451"/>
      <c r="K448" s="453"/>
      <c r="L448" s="453"/>
      <c r="M448" s="451"/>
    </row>
    <row r="449" spans="1:13" s="411" customFormat="1">
      <c r="A449" s="451"/>
      <c r="B449" s="451"/>
      <c r="C449" s="452"/>
      <c r="D449" s="451"/>
      <c r="E449" s="451"/>
      <c r="F449" s="451"/>
      <c r="G449" s="451"/>
      <c r="H449" s="451"/>
      <c r="I449" s="451"/>
      <c r="J449" s="451"/>
      <c r="K449" s="453"/>
      <c r="L449" s="453"/>
      <c r="M449" s="451"/>
    </row>
    <row r="450" spans="1:13" s="411" customFormat="1">
      <c r="A450" s="451"/>
      <c r="B450" s="451"/>
      <c r="C450" s="452"/>
      <c r="D450" s="451"/>
      <c r="E450" s="451"/>
      <c r="F450" s="451"/>
      <c r="G450" s="451"/>
      <c r="H450" s="451"/>
      <c r="I450" s="451"/>
      <c r="J450" s="451"/>
      <c r="K450" s="453"/>
      <c r="L450" s="453"/>
      <c r="M450" s="451"/>
    </row>
    <row r="451" spans="1:13" s="411" customFormat="1">
      <c r="A451" s="451"/>
      <c r="B451" s="451"/>
      <c r="C451" s="452"/>
      <c r="D451" s="451"/>
      <c r="E451" s="451"/>
      <c r="F451" s="451"/>
      <c r="G451" s="451"/>
      <c r="H451" s="451"/>
      <c r="I451" s="451"/>
      <c r="J451" s="451"/>
      <c r="K451" s="453"/>
      <c r="L451" s="453"/>
      <c r="M451" s="451"/>
    </row>
    <row r="452" spans="1:13" s="411" customFormat="1">
      <c r="A452" s="451"/>
      <c r="B452" s="451"/>
      <c r="C452" s="452"/>
      <c r="D452" s="451"/>
      <c r="E452" s="451"/>
      <c r="F452" s="451"/>
      <c r="G452" s="451"/>
      <c r="H452" s="451"/>
      <c r="I452" s="451"/>
      <c r="J452" s="451"/>
      <c r="K452" s="453"/>
      <c r="L452" s="453"/>
      <c r="M452" s="451"/>
    </row>
    <row r="453" spans="1:13" s="411" customFormat="1">
      <c r="A453" s="451"/>
      <c r="B453" s="451"/>
      <c r="C453" s="452"/>
      <c r="D453" s="451"/>
      <c r="E453" s="451"/>
      <c r="F453" s="451"/>
      <c r="G453" s="451"/>
      <c r="H453" s="451"/>
      <c r="I453" s="451"/>
      <c r="J453" s="451"/>
      <c r="K453" s="453"/>
      <c r="L453" s="453"/>
      <c r="M453" s="451"/>
    </row>
    <row r="454" spans="1:13" s="411" customFormat="1">
      <c r="A454" s="451"/>
      <c r="B454" s="451"/>
      <c r="C454" s="452"/>
      <c r="D454" s="451"/>
      <c r="E454" s="451"/>
      <c r="F454" s="451"/>
      <c r="G454" s="451"/>
      <c r="H454" s="451"/>
      <c r="I454" s="451"/>
      <c r="J454" s="451"/>
      <c r="K454" s="453"/>
      <c r="L454" s="453"/>
      <c r="M454" s="451"/>
    </row>
    <row r="455" spans="1:13" s="411" customFormat="1">
      <c r="A455" s="451"/>
      <c r="B455" s="451"/>
      <c r="C455" s="452"/>
      <c r="D455" s="451"/>
      <c r="E455" s="451"/>
      <c r="F455" s="451"/>
      <c r="G455" s="451"/>
      <c r="H455" s="451"/>
      <c r="I455" s="451"/>
      <c r="J455" s="451"/>
      <c r="K455" s="453"/>
      <c r="L455" s="453"/>
      <c r="M455" s="451"/>
    </row>
    <row r="456" spans="1:13" s="411" customFormat="1">
      <c r="A456" s="451"/>
      <c r="B456" s="451"/>
      <c r="C456" s="452"/>
      <c r="D456" s="451"/>
      <c r="E456" s="451"/>
      <c r="F456" s="451"/>
      <c r="G456" s="451"/>
      <c r="H456" s="451"/>
      <c r="I456" s="451"/>
      <c r="J456" s="451"/>
      <c r="K456" s="453"/>
      <c r="L456" s="453"/>
      <c r="M456" s="451"/>
    </row>
    <row r="457" spans="1:13" s="411" customFormat="1">
      <c r="A457" s="451"/>
      <c r="B457" s="451"/>
      <c r="C457" s="452"/>
      <c r="D457" s="451"/>
      <c r="E457" s="451"/>
      <c r="F457" s="451"/>
      <c r="G457" s="451"/>
      <c r="H457" s="451"/>
      <c r="I457" s="451"/>
      <c r="J457" s="451"/>
      <c r="K457" s="453"/>
      <c r="L457" s="453"/>
      <c r="M457" s="451"/>
    </row>
    <row r="458" spans="1:13" s="411" customFormat="1">
      <c r="A458" s="451"/>
      <c r="B458" s="451"/>
      <c r="C458" s="452"/>
      <c r="D458" s="451"/>
      <c r="E458" s="451"/>
      <c r="F458" s="451"/>
      <c r="G458" s="451"/>
      <c r="H458" s="451"/>
      <c r="I458" s="451"/>
      <c r="J458" s="451"/>
      <c r="K458" s="453"/>
      <c r="L458" s="453"/>
      <c r="M458" s="451"/>
    </row>
    <row r="459" spans="1:13" s="411" customFormat="1">
      <c r="A459" s="451"/>
      <c r="B459" s="451"/>
      <c r="C459" s="452"/>
      <c r="D459" s="451"/>
      <c r="E459" s="451"/>
      <c r="F459" s="451"/>
      <c r="G459" s="451"/>
      <c r="H459" s="451"/>
      <c r="I459" s="451"/>
      <c r="J459" s="451"/>
      <c r="K459" s="453"/>
      <c r="L459" s="453"/>
      <c r="M459" s="451"/>
    </row>
    <row r="460" spans="1:13" s="411" customFormat="1">
      <c r="A460" s="451"/>
      <c r="B460" s="451"/>
      <c r="C460" s="452"/>
      <c r="D460" s="451"/>
      <c r="E460" s="451"/>
      <c r="F460" s="451"/>
      <c r="G460" s="451"/>
      <c r="H460" s="451"/>
      <c r="I460" s="451"/>
      <c r="J460" s="451"/>
      <c r="K460" s="453"/>
      <c r="L460" s="453"/>
      <c r="M460" s="451"/>
    </row>
    <row r="461" spans="1:13" s="411" customFormat="1">
      <c r="A461" s="451"/>
      <c r="B461" s="451"/>
      <c r="C461" s="452"/>
      <c r="D461" s="451"/>
      <c r="E461" s="451"/>
      <c r="F461" s="451"/>
      <c r="G461" s="451"/>
      <c r="H461" s="451"/>
      <c r="I461" s="451"/>
      <c r="J461" s="451"/>
      <c r="K461" s="453"/>
      <c r="L461" s="453"/>
      <c r="M461" s="451"/>
    </row>
    <row r="462" spans="1:13" s="411" customFormat="1">
      <c r="A462" s="451"/>
      <c r="B462" s="451"/>
      <c r="C462" s="452"/>
      <c r="D462" s="451"/>
      <c r="E462" s="451"/>
      <c r="F462" s="451"/>
      <c r="G462" s="451"/>
      <c r="H462" s="451"/>
      <c r="I462" s="451"/>
      <c r="J462" s="451"/>
      <c r="K462" s="453"/>
      <c r="L462" s="453"/>
      <c r="M462" s="451"/>
    </row>
    <row r="463" spans="1:13" s="411" customFormat="1">
      <c r="A463" s="451"/>
      <c r="B463" s="451"/>
      <c r="C463" s="452"/>
      <c r="D463" s="451"/>
      <c r="E463" s="451"/>
      <c r="F463" s="451"/>
      <c r="G463" s="451"/>
      <c r="H463" s="451"/>
      <c r="I463" s="451"/>
      <c r="J463" s="451"/>
      <c r="K463" s="453"/>
      <c r="L463" s="453"/>
      <c r="M463" s="451"/>
    </row>
    <row r="464" spans="1:13" s="411" customFormat="1">
      <c r="A464" s="451"/>
      <c r="B464" s="451"/>
      <c r="C464" s="452"/>
      <c r="D464" s="451"/>
      <c r="E464" s="451"/>
      <c r="F464" s="451"/>
      <c r="G464" s="451"/>
      <c r="H464" s="451"/>
      <c r="I464" s="451"/>
      <c r="J464" s="451"/>
      <c r="K464" s="453"/>
      <c r="L464" s="453"/>
      <c r="M464" s="451"/>
    </row>
    <row r="465" spans="1:13" s="411" customFormat="1">
      <c r="A465" s="451"/>
      <c r="B465" s="451"/>
      <c r="C465" s="452"/>
      <c r="D465" s="451"/>
      <c r="E465" s="451"/>
      <c r="F465" s="451"/>
      <c r="G465" s="451"/>
      <c r="H465" s="451"/>
      <c r="I465" s="451"/>
      <c r="J465" s="451"/>
      <c r="K465" s="453"/>
      <c r="L465" s="453"/>
      <c r="M465" s="451"/>
    </row>
    <row r="466" spans="1:13" s="411" customFormat="1">
      <c r="A466" s="451"/>
      <c r="B466" s="451"/>
      <c r="C466" s="452"/>
      <c r="D466" s="451"/>
      <c r="E466" s="451"/>
      <c r="F466" s="451"/>
      <c r="G466" s="451"/>
      <c r="H466" s="451"/>
      <c r="I466" s="451"/>
      <c r="J466" s="451"/>
      <c r="K466" s="453"/>
      <c r="L466" s="453"/>
      <c r="M466" s="451"/>
    </row>
    <row r="467" spans="1:13" s="411" customFormat="1">
      <c r="A467" s="451"/>
      <c r="B467" s="451"/>
      <c r="C467" s="452"/>
      <c r="D467" s="451"/>
      <c r="E467" s="451"/>
      <c r="F467" s="451"/>
      <c r="G467" s="451"/>
      <c r="H467" s="451"/>
      <c r="I467" s="451"/>
      <c r="J467" s="451"/>
      <c r="K467" s="453"/>
      <c r="L467" s="453"/>
      <c r="M467" s="451"/>
    </row>
    <row r="468" spans="1:13" s="411" customFormat="1">
      <c r="A468" s="451"/>
      <c r="B468" s="451"/>
      <c r="C468" s="452"/>
      <c r="D468" s="451"/>
      <c r="E468" s="451"/>
      <c r="F468" s="451"/>
      <c r="G468" s="451"/>
      <c r="H468" s="451"/>
      <c r="I468" s="451"/>
      <c r="J468" s="451"/>
      <c r="K468" s="453"/>
      <c r="L468" s="453"/>
      <c r="M468" s="451"/>
    </row>
    <row r="469" spans="1:13" s="411" customFormat="1">
      <c r="A469" s="451"/>
      <c r="B469" s="451"/>
      <c r="C469" s="452"/>
      <c r="D469" s="451"/>
      <c r="E469" s="451"/>
      <c r="F469" s="451"/>
      <c r="G469" s="451"/>
      <c r="H469" s="451"/>
      <c r="I469" s="451"/>
      <c r="J469" s="451"/>
      <c r="K469" s="453"/>
      <c r="L469" s="453"/>
      <c r="M469" s="451"/>
    </row>
    <row r="470" spans="1:13" s="411" customFormat="1">
      <c r="A470" s="451"/>
      <c r="B470" s="451"/>
      <c r="C470" s="452"/>
      <c r="D470" s="451"/>
      <c r="E470" s="451"/>
      <c r="F470" s="451"/>
      <c r="G470" s="451"/>
      <c r="H470" s="451"/>
      <c r="I470" s="451"/>
      <c r="J470" s="451"/>
      <c r="K470" s="453"/>
      <c r="L470" s="453"/>
      <c r="M470" s="451"/>
    </row>
    <row r="471" spans="1:13" s="411" customFormat="1">
      <c r="A471" s="451"/>
      <c r="B471" s="451"/>
      <c r="C471" s="452"/>
      <c r="D471" s="451"/>
      <c r="E471" s="451"/>
      <c r="F471" s="451"/>
      <c r="G471" s="451"/>
      <c r="H471" s="451"/>
      <c r="I471" s="451"/>
      <c r="J471" s="451"/>
      <c r="K471" s="453"/>
      <c r="L471" s="453"/>
      <c r="M471" s="451"/>
    </row>
    <row r="472" spans="1:13" s="411" customFormat="1">
      <c r="A472" s="451"/>
      <c r="B472" s="451"/>
      <c r="C472" s="452"/>
      <c r="D472" s="451"/>
      <c r="E472" s="451"/>
      <c r="F472" s="451"/>
      <c r="G472" s="451"/>
      <c r="H472" s="451"/>
      <c r="I472" s="451"/>
      <c r="J472" s="451"/>
      <c r="K472" s="453"/>
      <c r="L472" s="453"/>
      <c r="M472" s="451"/>
    </row>
    <row r="473" spans="1:13" s="411" customFormat="1">
      <c r="A473" s="451"/>
      <c r="B473" s="451"/>
      <c r="C473" s="452"/>
      <c r="D473" s="451"/>
      <c r="E473" s="451"/>
      <c r="F473" s="451"/>
      <c r="G473" s="451"/>
      <c r="H473" s="451"/>
      <c r="I473" s="451"/>
      <c r="J473" s="451"/>
      <c r="K473" s="453"/>
      <c r="L473" s="453"/>
      <c r="M473" s="451"/>
    </row>
    <row r="474" spans="1:13" s="411" customFormat="1">
      <c r="A474" s="451"/>
      <c r="B474" s="451"/>
      <c r="C474" s="452"/>
      <c r="D474" s="451"/>
      <c r="E474" s="451"/>
      <c r="F474" s="451"/>
      <c r="G474" s="451"/>
      <c r="H474" s="451"/>
      <c r="I474" s="451"/>
      <c r="J474" s="451"/>
      <c r="K474" s="453"/>
      <c r="L474" s="453"/>
      <c r="M474" s="451"/>
    </row>
    <row r="475" spans="1:13" s="411" customFormat="1">
      <c r="A475" s="451"/>
      <c r="B475" s="451"/>
      <c r="C475" s="452"/>
      <c r="D475" s="451"/>
      <c r="E475" s="451"/>
      <c r="F475" s="451"/>
      <c r="G475" s="451"/>
      <c r="H475" s="451"/>
      <c r="I475" s="451"/>
      <c r="J475" s="451"/>
      <c r="K475" s="453"/>
      <c r="L475" s="453"/>
      <c r="M475" s="451"/>
    </row>
    <row r="476" spans="1:13" s="411" customFormat="1">
      <c r="A476" s="451"/>
      <c r="B476" s="451"/>
      <c r="C476" s="452"/>
      <c r="D476" s="451"/>
      <c r="E476" s="451"/>
      <c r="F476" s="451"/>
      <c r="G476" s="451"/>
      <c r="H476" s="451"/>
      <c r="I476" s="451"/>
      <c r="J476" s="451"/>
      <c r="K476" s="453"/>
      <c r="L476" s="453"/>
      <c r="M476" s="451"/>
    </row>
    <row r="477" spans="1:13" s="411" customFormat="1">
      <c r="A477" s="451"/>
      <c r="B477" s="451"/>
      <c r="C477" s="452"/>
      <c r="D477" s="451"/>
      <c r="E477" s="451"/>
      <c r="F477" s="451"/>
      <c r="G477" s="451"/>
      <c r="H477" s="451"/>
      <c r="I477" s="451"/>
      <c r="J477" s="451"/>
      <c r="K477" s="453"/>
      <c r="L477" s="453"/>
      <c r="M477" s="451"/>
    </row>
    <row r="478" spans="1:13" s="411" customFormat="1">
      <c r="A478" s="451"/>
      <c r="B478" s="451"/>
      <c r="C478" s="452"/>
      <c r="D478" s="451"/>
      <c r="E478" s="451"/>
      <c r="F478" s="451"/>
      <c r="G478" s="451"/>
      <c r="H478" s="451"/>
      <c r="I478" s="451"/>
      <c r="J478" s="451"/>
      <c r="K478" s="453"/>
      <c r="L478" s="453"/>
      <c r="M478" s="451"/>
    </row>
    <row r="479" spans="1:13" s="411" customFormat="1">
      <c r="A479" s="451"/>
      <c r="B479" s="451"/>
      <c r="C479" s="452"/>
      <c r="D479" s="451"/>
      <c r="E479" s="451"/>
      <c r="F479" s="451"/>
      <c r="G479" s="451"/>
      <c r="H479" s="451"/>
      <c r="I479" s="451"/>
      <c r="J479" s="451"/>
      <c r="K479" s="453"/>
      <c r="L479" s="453"/>
      <c r="M479" s="451"/>
    </row>
    <row r="480" spans="1:13" s="411" customFormat="1">
      <c r="A480" s="451"/>
      <c r="B480" s="451"/>
      <c r="C480" s="452"/>
      <c r="D480" s="451"/>
      <c r="E480" s="451"/>
      <c r="F480" s="451"/>
      <c r="G480" s="451"/>
      <c r="H480" s="451"/>
      <c r="I480" s="451"/>
      <c r="J480" s="451"/>
      <c r="K480" s="453"/>
      <c r="L480" s="453"/>
      <c r="M480" s="451"/>
    </row>
    <row r="481" spans="1:13" s="411" customFormat="1">
      <c r="A481" s="451"/>
      <c r="B481" s="451"/>
      <c r="C481" s="452"/>
      <c r="D481" s="451"/>
      <c r="E481" s="451"/>
      <c r="F481" s="451"/>
      <c r="G481" s="451"/>
      <c r="H481" s="451"/>
      <c r="I481" s="451"/>
      <c r="J481" s="451"/>
      <c r="K481" s="453"/>
      <c r="L481" s="453"/>
      <c r="M481" s="451"/>
    </row>
    <row r="482" spans="1:13" s="411" customFormat="1">
      <c r="A482" s="451"/>
      <c r="B482" s="451"/>
      <c r="C482" s="452"/>
      <c r="D482" s="451"/>
      <c r="E482" s="451"/>
      <c r="F482" s="451"/>
      <c r="G482" s="451"/>
      <c r="H482" s="451"/>
      <c r="I482" s="451"/>
      <c r="J482" s="451"/>
      <c r="K482" s="453"/>
      <c r="L482" s="453"/>
      <c r="M482" s="451"/>
    </row>
    <row r="483" spans="1:13" s="411" customFormat="1">
      <c r="A483" s="451"/>
      <c r="B483" s="451"/>
      <c r="C483" s="452"/>
      <c r="D483" s="451"/>
      <c r="E483" s="451"/>
      <c r="F483" s="451"/>
      <c r="G483" s="451"/>
      <c r="H483" s="451"/>
      <c r="I483" s="451"/>
      <c r="J483" s="451"/>
      <c r="K483" s="453"/>
      <c r="L483" s="453"/>
      <c r="M483" s="451"/>
    </row>
    <row r="484" spans="1:13" s="411" customFormat="1">
      <c r="A484" s="451"/>
      <c r="B484" s="451"/>
      <c r="C484" s="452"/>
      <c r="D484" s="451"/>
      <c r="E484" s="451"/>
      <c r="F484" s="451"/>
      <c r="G484" s="451"/>
      <c r="H484" s="451"/>
      <c r="I484" s="451"/>
      <c r="J484" s="451"/>
      <c r="K484" s="453"/>
      <c r="L484" s="453"/>
      <c r="M484" s="451"/>
    </row>
    <row r="485" spans="1:13" s="411" customFormat="1">
      <c r="A485" s="451"/>
      <c r="B485" s="451"/>
      <c r="C485" s="452"/>
      <c r="D485" s="451"/>
      <c r="E485" s="451"/>
      <c r="F485" s="451"/>
      <c r="G485" s="451"/>
      <c r="H485" s="451"/>
      <c r="I485" s="451"/>
      <c r="J485" s="451"/>
      <c r="K485" s="453"/>
      <c r="L485" s="453"/>
      <c r="M485" s="451"/>
    </row>
    <row r="486" spans="1:13" s="411" customFormat="1">
      <c r="A486" s="451"/>
      <c r="B486" s="451"/>
      <c r="C486" s="452"/>
      <c r="D486" s="451"/>
      <c r="E486" s="451"/>
      <c r="F486" s="451"/>
      <c r="G486" s="451"/>
      <c r="H486" s="451"/>
      <c r="I486" s="451"/>
      <c r="J486" s="451"/>
      <c r="K486" s="453"/>
      <c r="L486" s="453"/>
      <c r="M486" s="451"/>
    </row>
    <row r="487" spans="1:13" s="411" customFormat="1">
      <c r="A487" s="451"/>
      <c r="B487" s="451"/>
      <c r="C487" s="452"/>
      <c r="D487" s="451"/>
      <c r="E487" s="451"/>
      <c r="F487" s="451"/>
      <c r="G487" s="451"/>
      <c r="H487" s="451"/>
      <c r="I487" s="451"/>
      <c r="J487" s="451"/>
      <c r="K487" s="453"/>
      <c r="L487" s="453"/>
      <c r="M487" s="451"/>
    </row>
    <row r="488" spans="1:13" s="411" customFormat="1">
      <c r="A488" s="451"/>
      <c r="B488" s="451"/>
      <c r="C488" s="452"/>
      <c r="D488" s="451"/>
      <c r="E488" s="451"/>
      <c r="F488" s="451"/>
      <c r="G488" s="451"/>
      <c r="H488" s="451"/>
      <c r="I488" s="451"/>
      <c r="J488" s="451"/>
      <c r="K488" s="453"/>
      <c r="L488" s="453"/>
      <c r="M488" s="451"/>
    </row>
    <row r="489" spans="1:13" s="411" customFormat="1">
      <c r="A489" s="451"/>
      <c r="B489" s="451"/>
      <c r="C489" s="452"/>
      <c r="D489" s="451"/>
      <c r="E489" s="451"/>
      <c r="F489" s="451"/>
      <c r="G489" s="451"/>
      <c r="H489" s="451"/>
      <c r="I489" s="451"/>
      <c r="J489" s="451"/>
      <c r="K489" s="453"/>
      <c r="L489" s="453"/>
      <c r="M489" s="451"/>
    </row>
    <row r="490" spans="1:13" s="411" customFormat="1">
      <c r="A490" s="451"/>
      <c r="B490" s="451"/>
      <c r="C490" s="452"/>
      <c r="D490" s="451"/>
      <c r="E490" s="451"/>
      <c r="F490" s="451"/>
      <c r="G490" s="451"/>
      <c r="H490" s="451"/>
      <c r="I490" s="451"/>
      <c r="J490" s="451"/>
      <c r="K490" s="453"/>
      <c r="L490" s="453"/>
      <c r="M490" s="451"/>
    </row>
    <row r="491" spans="1:13" s="411" customFormat="1">
      <c r="A491" s="451"/>
      <c r="B491" s="451"/>
      <c r="C491" s="452"/>
      <c r="D491" s="451"/>
      <c r="E491" s="451"/>
      <c r="F491" s="451"/>
      <c r="G491" s="451"/>
      <c r="H491" s="451"/>
      <c r="I491" s="451"/>
      <c r="J491" s="451"/>
      <c r="K491" s="453"/>
      <c r="L491" s="453"/>
      <c r="M491" s="451"/>
    </row>
    <row r="492" spans="1:13" s="411" customFormat="1">
      <c r="A492" s="451"/>
      <c r="B492" s="451"/>
      <c r="C492" s="452"/>
      <c r="D492" s="451"/>
      <c r="E492" s="451"/>
      <c r="F492" s="451"/>
      <c r="G492" s="451"/>
      <c r="H492" s="451"/>
      <c r="I492" s="451"/>
      <c r="J492" s="451"/>
      <c r="K492" s="453"/>
      <c r="L492" s="453"/>
      <c r="M492" s="451"/>
    </row>
    <row r="493" spans="1:13" s="411" customFormat="1">
      <c r="A493" s="451"/>
      <c r="B493" s="451"/>
      <c r="C493" s="452"/>
      <c r="D493" s="451"/>
      <c r="E493" s="451"/>
      <c r="F493" s="451"/>
      <c r="G493" s="451"/>
      <c r="H493" s="451"/>
      <c r="I493" s="451"/>
      <c r="J493" s="451"/>
      <c r="K493" s="453"/>
      <c r="L493" s="453"/>
      <c r="M493" s="451"/>
    </row>
    <row r="494" spans="1:13" s="411" customFormat="1">
      <c r="A494" s="451"/>
      <c r="B494" s="451"/>
      <c r="C494" s="452"/>
      <c r="D494" s="451"/>
      <c r="E494" s="451"/>
      <c r="F494" s="451"/>
      <c r="G494" s="451"/>
      <c r="H494" s="451"/>
      <c r="I494" s="451"/>
      <c r="J494" s="451"/>
      <c r="K494" s="453"/>
      <c r="L494" s="453"/>
      <c r="M494" s="451"/>
    </row>
    <row r="495" spans="1:13" s="411" customFormat="1">
      <c r="A495" s="451"/>
      <c r="B495" s="451"/>
      <c r="C495" s="452"/>
      <c r="D495" s="451"/>
      <c r="E495" s="451"/>
      <c r="F495" s="451"/>
      <c r="G495" s="451"/>
      <c r="H495" s="451"/>
      <c r="I495" s="451"/>
      <c r="J495" s="451"/>
      <c r="K495" s="453"/>
      <c r="L495" s="453"/>
      <c r="M495" s="451"/>
    </row>
    <row r="496" spans="1:13" s="411" customFormat="1">
      <c r="A496" s="451"/>
      <c r="B496" s="451"/>
      <c r="C496" s="452"/>
      <c r="D496" s="451"/>
      <c r="E496" s="451"/>
      <c r="F496" s="451"/>
      <c r="G496" s="451"/>
      <c r="H496" s="451"/>
      <c r="I496" s="451"/>
      <c r="J496" s="451"/>
      <c r="K496" s="453"/>
      <c r="L496" s="453"/>
      <c r="M496" s="451"/>
    </row>
    <row r="497" spans="1:13" s="411" customFormat="1">
      <c r="A497" s="451"/>
      <c r="B497" s="451"/>
      <c r="C497" s="452"/>
      <c r="D497" s="451"/>
      <c r="E497" s="451"/>
      <c r="F497" s="451"/>
      <c r="G497" s="451"/>
      <c r="H497" s="451"/>
      <c r="I497" s="451"/>
      <c r="J497" s="451"/>
      <c r="K497" s="453"/>
      <c r="L497" s="453"/>
      <c r="M497" s="451"/>
    </row>
    <row r="498" spans="1:13" s="411" customFormat="1">
      <c r="A498" s="451"/>
      <c r="B498" s="451"/>
      <c r="C498" s="452"/>
      <c r="D498" s="451"/>
      <c r="E498" s="451"/>
      <c r="F498" s="451"/>
      <c r="G498" s="451"/>
      <c r="H498" s="451"/>
      <c r="I498" s="451"/>
      <c r="J498" s="451"/>
      <c r="K498" s="453"/>
      <c r="L498" s="453"/>
      <c r="M498" s="451"/>
    </row>
    <row r="499" spans="1:13" s="411" customFormat="1">
      <c r="A499" s="451"/>
      <c r="B499" s="451"/>
      <c r="C499" s="452"/>
      <c r="D499" s="451"/>
      <c r="E499" s="451"/>
      <c r="F499" s="451"/>
      <c r="G499" s="451"/>
      <c r="H499" s="451"/>
      <c r="I499" s="451"/>
      <c r="J499" s="451"/>
      <c r="K499" s="453"/>
      <c r="L499" s="453"/>
      <c r="M499" s="451"/>
    </row>
    <row r="500" spans="1:13" s="411" customFormat="1">
      <c r="A500" s="451"/>
      <c r="B500" s="451"/>
      <c r="C500" s="452"/>
      <c r="D500" s="451"/>
      <c r="E500" s="451"/>
      <c r="F500" s="451"/>
      <c r="G500" s="451"/>
      <c r="H500" s="451"/>
      <c r="I500" s="451"/>
      <c r="J500" s="451"/>
      <c r="K500" s="453"/>
      <c r="L500" s="453"/>
      <c r="M500" s="451"/>
    </row>
    <row r="501" spans="1:13" s="411" customFormat="1">
      <c r="A501" s="451"/>
      <c r="B501" s="451"/>
      <c r="C501" s="452"/>
      <c r="D501" s="451"/>
      <c r="E501" s="451"/>
      <c r="F501" s="451"/>
      <c r="G501" s="451"/>
      <c r="H501" s="451"/>
      <c r="I501" s="451"/>
      <c r="J501" s="451"/>
      <c r="K501" s="453"/>
      <c r="L501" s="453"/>
      <c r="M501" s="451"/>
    </row>
    <row r="502" spans="1:13" s="411" customFormat="1">
      <c r="A502" s="451"/>
      <c r="B502" s="451"/>
      <c r="C502" s="452"/>
      <c r="D502" s="451"/>
      <c r="E502" s="451"/>
      <c r="F502" s="451"/>
      <c r="G502" s="451"/>
      <c r="H502" s="451"/>
      <c r="I502" s="451"/>
      <c r="J502" s="451"/>
      <c r="K502" s="453"/>
      <c r="L502" s="453"/>
      <c r="M502" s="451"/>
    </row>
    <row r="503" spans="1:13" s="411" customFormat="1">
      <c r="A503" s="451"/>
      <c r="B503" s="451"/>
      <c r="C503" s="452"/>
      <c r="D503" s="451"/>
      <c r="E503" s="451"/>
      <c r="F503" s="451"/>
      <c r="G503" s="451"/>
      <c r="H503" s="451"/>
      <c r="I503" s="451"/>
      <c r="J503" s="451"/>
      <c r="K503" s="453"/>
      <c r="L503" s="453"/>
      <c r="M503" s="451"/>
    </row>
    <row r="504" spans="1:13" s="411" customFormat="1">
      <c r="A504" s="451"/>
      <c r="B504" s="451"/>
      <c r="C504" s="452"/>
      <c r="D504" s="451"/>
      <c r="E504" s="451"/>
      <c r="F504" s="451"/>
      <c r="G504" s="451"/>
      <c r="H504" s="451"/>
      <c r="I504" s="451"/>
      <c r="J504" s="451"/>
      <c r="K504" s="453"/>
      <c r="L504" s="453"/>
      <c r="M504" s="451"/>
    </row>
    <row r="505" spans="1:13" s="411" customFormat="1">
      <c r="A505" s="451"/>
      <c r="B505" s="451"/>
      <c r="C505" s="452"/>
      <c r="D505" s="451"/>
      <c r="E505" s="451"/>
      <c r="F505" s="451"/>
      <c r="G505" s="451"/>
      <c r="H505" s="451"/>
      <c r="I505" s="451"/>
      <c r="J505" s="451"/>
      <c r="K505" s="453"/>
      <c r="L505" s="453"/>
      <c r="M505" s="451"/>
    </row>
    <row r="506" spans="1:13" s="411" customFormat="1">
      <c r="A506" s="451"/>
      <c r="B506" s="451"/>
      <c r="C506" s="452"/>
      <c r="D506" s="451"/>
      <c r="E506" s="451"/>
      <c r="F506" s="451"/>
      <c r="G506" s="451"/>
      <c r="H506" s="451"/>
      <c r="I506" s="451"/>
      <c r="J506" s="451"/>
      <c r="K506" s="453"/>
      <c r="L506" s="453"/>
      <c r="M506" s="451"/>
    </row>
    <row r="507" spans="1:13" s="411" customFormat="1">
      <c r="A507" s="451"/>
      <c r="B507" s="451"/>
      <c r="C507" s="452"/>
      <c r="D507" s="451"/>
      <c r="E507" s="451"/>
      <c r="F507" s="451"/>
      <c r="G507" s="451"/>
      <c r="H507" s="451"/>
      <c r="I507" s="451"/>
      <c r="J507" s="451"/>
      <c r="K507" s="453"/>
      <c r="L507" s="453"/>
      <c r="M507" s="451"/>
    </row>
    <row r="508" spans="1:13" s="411" customFormat="1">
      <c r="A508" s="451"/>
      <c r="B508" s="451"/>
      <c r="C508" s="452"/>
      <c r="D508" s="451"/>
      <c r="E508" s="451"/>
      <c r="F508" s="451"/>
      <c r="G508" s="451"/>
      <c r="H508" s="451"/>
      <c r="I508" s="451"/>
      <c r="J508" s="451"/>
      <c r="K508" s="453"/>
      <c r="L508" s="453"/>
      <c r="M508" s="451"/>
    </row>
    <row r="509" spans="1:13" s="411" customFormat="1">
      <c r="A509" s="451"/>
      <c r="B509" s="451"/>
      <c r="C509" s="452"/>
      <c r="D509" s="451"/>
      <c r="E509" s="451"/>
      <c r="F509" s="451"/>
      <c r="G509" s="451"/>
      <c r="H509" s="451"/>
      <c r="I509" s="451"/>
      <c r="J509" s="451"/>
      <c r="K509" s="453"/>
      <c r="L509" s="453"/>
      <c r="M509" s="451"/>
    </row>
    <row r="510" spans="1:13" s="411" customFormat="1">
      <c r="A510" s="451"/>
      <c r="B510" s="451"/>
      <c r="C510" s="452"/>
      <c r="D510" s="451"/>
      <c r="E510" s="451"/>
      <c r="F510" s="451"/>
      <c r="G510" s="451"/>
      <c r="H510" s="451"/>
      <c r="I510" s="451"/>
      <c r="J510" s="451"/>
      <c r="K510" s="453"/>
      <c r="L510" s="453"/>
      <c r="M510" s="451"/>
    </row>
    <row r="511" spans="1:13" s="411" customFormat="1">
      <c r="A511" s="451"/>
      <c r="B511" s="451"/>
      <c r="C511" s="452"/>
      <c r="D511" s="451"/>
      <c r="E511" s="451"/>
      <c r="F511" s="451"/>
      <c r="G511" s="451"/>
      <c r="H511" s="451"/>
      <c r="I511" s="451"/>
      <c r="J511" s="451"/>
      <c r="K511" s="453"/>
      <c r="L511" s="453"/>
      <c r="M511" s="451"/>
    </row>
    <row r="512" spans="1:13" s="411" customFormat="1">
      <c r="A512" s="451"/>
      <c r="B512" s="451"/>
      <c r="C512" s="452"/>
      <c r="D512" s="451"/>
      <c r="E512" s="451"/>
      <c r="F512" s="451"/>
      <c r="G512" s="451"/>
      <c r="H512" s="451"/>
      <c r="I512" s="451"/>
      <c r="J512" s="451"/>
      <c r="K512" s="453"/>
      <c r="L512" s="453"/>
      <c r="M512" s="451"/>
    </row>
    <row r="513" spans="1:13" s="411" customFormat="1">
      <c r="A513" s="451"/>
      <c r="B513" s="451"/>
      <c r="C513" s="452"/>
      <c r="D513" s="451"/>
      <c r="E513" s="451"/>
      <c r="F513" s="451"/>
      <c r="G513" s="451"/>
      <c r="H513" s="451"/>
      <c r="I513" s="451"/>
      <c r="J513" s="451"/>
      <c r="K513" s="453"/>
      <c r="L513" s="453"/>
      <c r="M513" s="451"/>
    </row>
    <row r="514" spans="1:13" s="411" customFormat="1">
      <c r="A514" s="451"/>
      <c r="B514" s="451"/>
      <c r="C514" s="452"/>
      <c r="D514" s="451"/>
      <c r="E514" s="451"/>
      <c r="F514" s="451"/>
      <c r="G514" s="451"/>
      <c r="H514" s="451"/>
      <c r="I514" s="451"/>
      <c r="J514" s="451"/>
      <c r="K514" s="453"/>
      <c r="L514" s="453"/>
      <c r="M514" s="451"/>
    </row>
    <row r="515" spans="1:13" s="411" customFormat="1">
      <c r="A515" s="451"/>
      <c r="B515" s="451"/>
      <c r="C515" s="452"/>
      <c r="D515" s="451"/>
      <c r="E515" s="451"/>
      <c r="F515" s="451"/>
      <c r="G515" s="451"/>
      <c r="H515" s="451"/>
      <c r="I515" s="451"/>
      <c r="J515" s="451"/>
      <c r="K515" s="453"/>
      <c r="L515" s="453"/>
      <c r="M515" s="451"/>
    </row>
    <row r="516" spans="1:13" s="411" customFormat="1">
      <c r="A516" s="451"/>
      <c r="B516" s="451"/>
      <c r="C516" s="452"/>
      <c r="D516" s="451"/>
      <c r="E516" s="451"/>
      <c r="F516" s="451"/>
      <c r="G516" s="451"/>
      <c r="H516" s="451"/>
      <c r="I516" s="451"/>
      <c r="J516" s="451"/>
      <c r="K516" s="453"/>
      <c r="L516" s="453"/>
      <c r="M516" s="451"/>
    </row>
    <row r="517" spans="1:13" s="411" customFormat="1">
      <c r="A517" s="451"/>
      <c r="B517" s="451"/>
      <c r="C517" s="452"/>
      <c r="D517" s="451"/>
      <c r="E517" s="451"/>
      <c r="F517" s="451"/>
      <c r="G517" s="451"/>
      <c r="H517" s="451"/>
      <c r="I517" s="451"/>
      <c r="J517" s="451"/>
      <c r="K517" s="453"/>
      <c r="L517" s="453"/>
      <c r="M517" s="451"/>
    </row>
    <row r="518" spans="1:13" s="411" customFormat="1">
      <c r="A518" s="451"/>
      <c r="B518" s="451"/>
      <c r="C518" s="452"/>
      <c r="D518" s="451"/>
      <c r="E518" s="451"/>
      <c r="F518" s="451"/>
      <c r="G518" s="451"/>
      <c r="H518" s="451"/>
      <c r="I518" s="451"/>
      <c r="J518" s="451"/>
      <c r="K518" s="453"/>
      <c r="L518" s="453"/>
      <c r="M518" s="451"/>
    </row>
    <row r="519" spans="1:13" s="411" customFormat="1">
      <c r="A519" s="451"/>
      <c r="B519" s="451"/>
      <c r="C519" s="452"/>
      <c r="D519" s="451"/>
      <c r="E519" s="451"/>
      <c r="F519" s="451"/>
      <c r="G519" s="451"/>
      <c r="H519" s="451"/>
      <c r="I519" s="451"/>
      <c r="J519" s="451"/>
      <c r="K519" s="453"/>
      <c r="L519" s="453"/>
      <c r="M519" s="451"/>
    </row>
    <row r="520" spans="1:13" s="411" customFormat="1">
      <c r="A520" s="451"/>
      <c r="B520" s="451"/>
      <c r="C520" s="452"/>
      <c r="D520" s="451"/>
      <c r="E520" s="451"/>
      <c r="F520" s="451"/>
      <c r="G520" s="451"/>
      <c r="H520" s="451"/>
      <c r="I520" s="451"/>
      <c r="J520" s="451"/>
      <c r="K520" s="453"/>
      <c r="L520" s="453"/>
      <c r="M520" s="451"/>
    </row>
    <row r="521" spans="1:13" s="411" customFormat="1">
      <c r="A521" s="451"/>
      <c r="B521" s="451"/>
      <c r="C521" s="452"/>
      <c r="D521" s="451"/>
      <c r="E521" s="451"/>
      <c r="F521" s="451"/>
      <c r="G521" s="451"/>
      <c r="H521" s="451"/>
      <c r="I521" s="451"/>
      <c r="J521" s="451"/>
      <c r="K521" s="453"/>
      <c r="L521" s="453"/>
      <c r="M521" s="451"/>
    </row>
    <row r="522" spans="1:13" s="411" customFormat="1">
      <c r="A522" s="451"/>
      <c r="B522" s="451"/>
      <c r="C522" s="452"/>
      <c r="D522" s="451"/>
      <c r="E522" s="451"/>
      <c r="F522" s="451"/>
      <c r="G522" s="451"/>
      <c r="H522" s="451"/>
      <c r="I522" s="451"/>
      <c r="J522" s="451"/>
      <c r="K522" s="453"/>
      <c r="L522" s="453"/>
      <c r="M522" s="451"/>
    </row>
    <row r="523" spans="1:13" s="411" customFormat="1">
      <c r="A523" s="451"/>
      <c r="B523" s="451"/>
      <c r="C523" s="452"/>
      <c r="D523" s="451"/>
      <c r="E523" s="451"/>
      <c r="F523" s="451"/>
      <c r="G523" s="451"/>
      <c r="H523" s="451"/>
      <c r="I523" s="451"/>
      <c r="J523" s="451"/>
      <c r="K523" s="453"/>
      <c r="L523" s="453"/>
      <c r="M523" s="451"/>
    </row>
    <row r="524" spans="1:13" s="411" customFormat="1">
      <c r="A524" s="451"/>
      <c r="B524" s="451"/>
      <c r="C524" s="452"/>
      <c r="D524" s="451"/>
      <c r="E524" s="451"/>
      <c r="F524" s="451"/>
      <c r="G524" s="451"/>
      <c r="H524" s="451"/>
      <c r="I524" s="451"/>
      <c r="J524" s="451"/>
      <c r="K524" s="453"/>
      <c r="L524" s="453"/>
      <c r="M524" s="451"/>
    </row>
    <row r="525" spans="1:13" s="411" customFormat="1">
      <c r="A525" s="451"/>
      <c r="B525" s="451"/>
      <c r="C525" s="452"/>
      <c r="D525" s="451"/>
      <c r="E525" s="451"/>
      <c r="F525" s="451"/>
      <c r="G525" s="451"/>
      <c r="H525" s="451"/>
      <c r="I525" s="451"/>
      <c r="J525" s="451"/>
      <c r="K525" s="453"/>
      <c r="L525" s="453"/>
      <c r="M525" s="451"/>
    </row>
    <row r="526" spans="1:13" s="411" customFormat="1">
      <c r="A526" s="451"/>
      <c r="B526" s="451"/>
      <c r="C526" s="452"/>
      <c r="D526" s="451"/>
      <c r="E526" s="451"/>
      <c r="F526" s="451"/>
      <c r="G526" s="451"/>
      <c r="H526" s="451"/>
      <c r="I526" s="451"/>
      <c r="J526" s="451"/>
      <c r="K526" s="453"/>
      <c r="L526" s="453"/>
      <c r="M526" s="451"/>
    </row>
    <row r="527" spans="1:13" s="411" customFormat="1">
      <c r="A527" s="451"/>
      <c r="B527" s="451"/>
      <c r="C527" s="452"/>
      <c r="D527" s="451"/>
      <c r="E527" s="451"/>
      <c r="F527" s="451"/>
      <c r="G527" s="451"/>
      <c r="H527" s="451"/>
      <c r="I527" s="451"/>
      <c r="J527" s="451"/>
      <c r="K527" s="453"/>
      <c r="L527" s="453"/>
      <c r="M527" s="451"/>
    </row>
    <row r="528" spans="1:13" s="411" customFormat="1">
      <c r="A528" s="451"/>
      <c r="B528" s="451"/>
      <c r="C528" s="452"/>
      <c r="D528" s="451"/>
      <c r="E528" s="451"/>
      <c r="F528" s="451"/>
      <c r="G528" s="451"/>
      <c r="H528" s="451"/>
      <c r="I528" s="451"/>
      <c r="J528" s="451"/>
      <c r="K528" s="453"/>
      <c r="L528" s="453"/>
      <c r="M528" s="451"/>
    </row>
    <row r="529" spans="1:13" s="411" customFormat="1">
      <c r="A529" s="451"/>
      <c r="B529" s="451"/>
      <c r="C529" s="452"/>
      <c r="D529" s="451"/>
      <c r="E529" s="451"/>
      <c r="F529" s="451"/>
      <c r="G529" s="451"/>
      <c r="H529" s="451"/>
      <c r="I529" s="451"/>
      <c r="J529" s="451"/>
      <c r="K529" s="453"/>
      <c r="L529" s="453"/>
      <c r="M529" s="451"/>
    </row>
    <row r="530" spans="1:13" s="411" customFormat="1">
      <c r="A530" s="451"/>
      <c r="B530" s="451"/>
      <c r="C530" s="452"/>
      <c r="D530" s="451"/>
      <c r="E530" s="451"/>
      <c r="F530" s="451"/>
      <c r="G530" s="451"/>
      <c r="H530" s="451"/>
      <c r="I530" s="451"/>
      <c r="J530" s="451"/>
      <c r="K530" s="453"/>
      <c r="L530" s="453"/>
      <c r="M530" s="451"/>
    </row>
    <row r="531" spans="1:13" s="411" customFormat="1">
      <c r="A531" s="451"/>
      <c r="B531" s="451"/>
      <c r="C531" s="452"/>
      <c r="D531" s="451"/>
      <c r="E531" s="451"/>
      <c r="F531" s="451"/>
      <c r="G531" s="451"/>
      <c r="H531" s="451"/>
      <c r="I531" s="451"/>
      <c r="J531" s="451"/>
      <c r="K531" s="453"/>
      <c r="L531" s="453"/>
      <c r="M531" s="451"/>
    </row>
    <row r="532" spans="1:13" s="411" customFormat="1">
      <c r="A532" s="451"/>
      <c r="B532" s="451"/>
      <c r="C532" s="452"/>
      <c r="D532" s="451"/>
      <c r="E532" s="451"/>
      <c r="F532" s="451"/>
      <c r="G532" s="451"/>
      <c r="H532" s="451"/>
      <c r="I532" s="451"/>
      <c r="J532" s="451"/>
      <c r="K532" s="453"/>
      <c r="L532" s="453"/>
      <c r="M532" s="451"/>
    </row>
    <row r="533" spans="1:13" s="411" customFormat="1">
      <c r="A533" s="451"/>
      <c r="B533" s="451"/>
      <c r="C533" s="452"/>
      <c r="D533" s="451"/>
      <c r="E533" s="451"/>
      <c r="F533" s="451"/>
      <c r="G533" s="451"/>
      <c r="H533" s="451"/>
      <c r="I533" s="451"/>
      <c r="J533" s="451"/>
      <c r="K533" s="453"/>
      <c r="L533" s="453"/>
      <c r="M533" s="451"/>
    </row>
    <row r="534" spans="1:13" s="411" customFormat="1">
      <c r="A534" s="451"/>
      <c r="B534" s="451"/>
      <c r="C534" s="452"/>
      <c r="D534" s="451"/>
      <c r="E534" s="451"/>
      <c r="F534" s="451"/>
      <c r="G534" s="451"/>
      <c r="H534" s="451"/>
      <c r="I534" s="451"/>
      <c r="J534" s="451"/>
      <c r="K534" s="453"/>
      <c r="L534" s="453"/>
      <c r="M534" s="451"/>
    </row>
    <row r="535" spans="1:13" s="411" customFormat="1">
      <c r="A535" s="451"/>
      <c r="B535" s="451"/>
      <c r="C535" s="452"/>
      <c r="D535" s="451"/>
      <c r="E535" s="451"/>
      <c r="F535" s="451"/>
      <c r="G535" s="451"/>
      <c r="H535" s="451"/>
      <c r="I535" s="451"/>
      <c r="J535" s="451"/>
      <c r="K535" s="453"/>
      <c r="L535" s="453"/>
      <c r="M535" s="451"/>
    </row>
    <row r="536" spans="1:13" s="411" customFormat="1">
      <c r="A536" s="451"/>
      <c r="B536" s="451"/>
      <c r="C536" s="452"/>
      <c r="D536" s="451"/>
      <c r="E536" s="451"/>
      <c r="F536" s="451"/>
      <c r="G536" s="451"/>
      <c r="H536" s="451"/>
      <c r="I536" s="451"/>
      <c r="J536" s="451"/>
      <c r="K536" s="453"/>
      <c r="L536" s="453"/>
      <c r="M536" s="451"/>
    </row>
    <row r="537" spans="1:13" s="411" customFormat="1">
      <c r="A537" s="451"/>
      <c r="B537" s="451"/>
      <c r="C537" s="452"/>
      <c r="D537" s="451"/>
      <c r="E537" s="451"/>
      <c r="F537" s="451"/>
      <c r="G537" s="451"/>
      <c r="H537" s="451"/>
      <c r="I537" s="451"/>
      <c r="J537" s="451"/>
      <c r="K537" s="453"/>
      <c r="L537" s="453"/>
      <c r="M537" s="451"/>
    </row>
    <row r="538" spans="1:13" s="411" customFormat="1">
      <c r="A538" s="451"/>
      <c r="B538" s="451"/>
      <c r="C538" s="452"/>
      <c r="D538" s="451"/>
      <c r="E538" s="451"/>
      <c r="F538" s="451"/>
      <c r="G538" s="451"/>
      <c r="H538" s="451"/>
      <c r="I538" s="451"/>
      <c r="J538" s="451"/>
      <c r="K538" s="453"/>
      <c r="L538" s="453"/>
      <c r="M538" s="451"/>
    </row>
    <row r="539" spans="1:13" s="411" customFormat="1">
      <c r="A539" s="451"/>
      <c r="B539" s="451"/>
      <c r="C539" s="452"/>
      <c r="D539" s="451"/>
      <c r="E539" s="451"/>
      <c r="F539" s="451"/>
      <c r="G539" s="451"/>
      <c r="H539" s="451"/>
      <c r="I539" s="451"/>
      <c r="J539" s="451"/>
      <c r="K539" s="453"/>
      <c r="L539" s="453"/>
      <c r="M539" s="451"/>
    </row>
    <row r="540" spans="1:13" s="411" customFormat="1">
      <c r="A540" s="451"/>
      <c r="B540" s="451"/>
      <c r="C540" s="452"/>
      <c r="D540" s="451"/>
      <c r="E540" s="451"/>
      <c r="F540" s="451"/>
      <c r="G540" s="451"/>
      <c r="H540" s="451"/>
      <c r="I540" s="451"/>
      <c r="J540" s="451"/>
      <c r="K540" s="453"/>
      <c r="L540" s="453"/>
      <c r="M540" s="451"/>
    </row>
    <row r="541" spans="1:13" s="411" customFormat="1">
      <c r="A541" s="451"/>
      <c r="B541" s="451"/>
      <c r="C541" s="452"/>
      <c r="D541" s="451"/>
      <c r="E541" s="451"/>
      <c r="F541" s="451"/>
      <c r="G541" s="451"/>
      <c r="H541" s="451"/>
      <c r="I541" s="451"/>
      <c r="J541" s="451"/>
      <c r="K541" s="453"/>
      <c r="L541" s="453"/>
      <c r="M541" s="451"/>
    </row>
    <row r="542" spans="1:13" s="411" customFormat="1">
      <c r="A542" s="451"/>
      <c r="B542" s="451"/>
      <c r="C542" s="452"/>
      <c r="D542" s="451"/>
      <c r="E542" s="451"/>
      <c r="F542" s="451"/>
      <c r="G542" s="451"/>
      <c r="H542" s="451"/>
      <c r="I542" s="451"/>
      <c r="J542" s="451"/>
      <c r="K542" s="453"/>
      <c r="L542" s="453"/>
      <c r="M542" s="451"/>
    </row>
    <row r="543" spans="1:13" s="411" customFormat="1">
      <c r="A543" s="451"/>
      <c r="B543" s="451"/>
      <c r="C543" s="452"/>
      <c r="D543" s="451"/>
      <c r="E543" s="451"/>
      <c r="F543" s="451"/>
      <c r="G543" s="451"/>
      <c r="H543" s="451"/>
      <c r="I543" s="451"/>
      <c r="J543" s="451"/>
      <c r="K543" s="453"/>
      <c r="L543" s="453"/>
      <c r="M543" s="451"/>
    </row>
    <row r="544" spans="1:13" s="411" customFormat="1">
      <c r="A544" s="451"/>
      <c r="B544" s="451"/>
      <c r="C544" s="452"/>
      <c r="D544" s="451"/>
      <c r="E544" s="451"/>
      <c r="F544" s="451"/>
      <c r="G544" s="451"/>
      <c r="H544" s="451"/>
      <c r="I544" s="451"/>
      <c r="J544" s="451"/>
      <c r="K544" s="453"/>
      <c r="L544" s="453"/>
      <c r="M544" s="451"/>
    </row>
    <row r="545" spans="1:13" s="411" customFormat="1">
      <c r="A545" s="451"/>
      <c r="B545" s="451"/>
      <c r="C545" s="452"/>
      <c r="D545" s="451"/>
      <c r="E545" s="451"/>
      <c r="F545" s="451"/>
      <c r="G545" s="451"/>
      <c r="H545" s="451"/>
      <c r="I545" s="451"/>
      <c r="J545" s="451"/>
      <c r="K545" s="453"/>
      <c r="L545" s="453"/>
      <c r="M545" s="451"/>
    </row>
    <row r="546" spans="1:13" s="411" customFormat="1">
      <c r="A546" s="451"/>
      <c r="B546" s="451"/>
      <c r="C546" s="452"/>
      <c r="D546" s="451"/>
      <c r="E546" s="451"/>
      <c r="F546" s="451"/>
      <c r="G546" s="451"/>
      <c r="H546" s="451"/>
      <c r="I546" s="451"/>
      <c r="J546" s="451"/>
      <c r="K546" s="453"/>
      <c r="L546" s="453"/>
      <c r="M546" s="451"/>
    </row>
    <row r="547" spans="1:13" s="411" customFormat="1">
      <c r="A547" s="451"/>
      <c r="B547" s="451"/>
      <c r="C547" s="452"/>
      <c r="D547" s="451"/>
      <c r="E547" s="451"/>
      <c r="F547" s="451"/>
      <c r="G547" s="451"/>
      <c r="H547" s="451"/>
      <c r="I547" s="451"/>
      <c r="J547" s="451"/>
      <c r="K547" s="453"/>
      <c r="L547" s="453"/>
      <c r="M547" s="451"/>
    </row>
    <row r="548" spans="1:13" s="411" customFormat="1">
      <c r="A548" s="451"/>
      <c r="B548" s="451"/>
      <c r="C548" s="452"/>
      <c r="D548" s="451"/>
      <c r="E548" s="451"/>
      <c r="F548" s="451"/>
      <c r="G548" s="451"/>
      <c r="H548" s="451"/>
      <c r="I548" s="451"/>
      <c r="J548" s="451"/>
      <c r="K548" s="453"/>
      <c r="L548" s="453"/>
      <c r="M548" s="451"/>
    </row>
    <row r="549" spans="1:13" s="411" customFormat="1">
      <c r="A549" s="451"/>
      <c r="B549" s="451"/>
      <c r="C549" s="452"/>
      <c r="D549" s="451"/>
      <c r="E549" s="451"/>
      <c r="F549" s="451"/>
      <c r="G549" s="451"/>
      <c r="H549" s="451"/>
      <c r="I549" s="451"/>
      <c r="J549" s="451"/>
      <c r="K549" s="453"/>
      <c r="L549" s="453"/>
      <c r="M549" s="451"/>
    </row>
    <row r="550" spans="1:13" s="411" customFormat="1">
      <c r="A550" s="451"/>
      <c r="B550" s="451"/>
      <c r="C550" s="452"/>
      <c r="D550" s="451"/>
      <c r="E550" s="451"/>
      <c r="F550" s="451"/>
      <c r="G550" s="451"/>
      <c r="H550" s="451"/>
      <c r="I550" s="451"/>
      <c r="J550" s="451"/>
      <c r="K550" s="453"/>
      <c r="L550" s="453"/>
      <c r="M550" s="451"/>
    </row>
    <row r="551" spans="1:13" s="411" customFormat="1">
      <c r="A551" s="451"/>
      <c r="B551" s="451"/>
      <c r="C551" s="452"/>
      <c r="D551" s="451"/>
      <c r="E551" s="451"/>
      <c r="F551" s="451"/>
      <c r="G551" s="451"/>
      <c r="H551" s="451"/>
      <c r="I551" s="451"/>
      <c r="J551" s="451"/>
      <c r="K551" s="453"/>
      <c r="L551" s="453"/>
      <c r="M551" s="451"/>
    </row>
    <row r="552" spans="1:13" s="411" customFormat="1">
      <c r="A552" s="451"/>
      <c r="B552" s="451"/>
      <c r="C552" s="452"/>
      <c r="D552" s="451"/>
      <c r="E552" s="451"/>
      <c r="F552" s="451"/>
      <c r="G552" s="451"/>
      <c r="H552" s="451"/>
      <c r="I552" s="451"/>
      <c r="J552" s="451"/>
      <c r="K552" s="453"/>
      <c r="L552" s="453"/>
      <c r="M552" s="451"/>
    </row>
    <row r="553" spans="1:13" s="411" customFormat="1">
      <c r="A553" s="451"/>
      <c r="B553" s="451"/>
      <c r="C553" s="452"/>
      <c r="D553" s="451"/>
      <c r="E553" s="451"/>
      <c r="F553" s="451"/>
      <c r="G553" s="451"/>
      <c r="H553" s="451"/>
      <c r="I553" s="451"/>
      <c r="J553" s="451"/>
      <c r="K553" s="453"/>
      <c r="L553" s="453"/>
      <c r="M553" s="451"/>
    </row>
    <row r="554" spans="1:13" s="411" customFormat="1">
      <c r="A554" s="451"/>
      <c r="B554" s="451"/>
      <c r="C554" s="452"/>
      <c r="D554" s="451"/>
      <c r="E554" s="451"/>
      <c r="F554" s="451"/>
      <c r="G554" s="451"/>
      <c r="H554" s="451"/>
      <c r="I554" s="451"/>
      <c r="J554" s="451"/>
      <c r="K554" s="453"/>
      <c r="L554" s="453"/>
      <c r="M554" s="451"/>
    </row>
    <row r="555" spans="1:13" s="411" customFormat="1">
      <c r="A555" s="451"/>
      <c r="B555" s="451"/>
      <c r="C555" s="452"/>
      <c r="D555" s="451"/>
      <c r="E555" s="451"/>
      <c r="F555" s="451"/>
      <c r="G555" s="451"/>
      <c r="H555" s="451"/>
      <c r="I555" s="451"/>
      <c r="J555" s="451"/>
      <c r="K555" s="453"/>
      <c r="L555" s="453"/>
      <c r="M555" s="451"/>
    </row>
    <row r="556" spans="1:13" s="411" customFormat="1">
      <c r="A556" s="451"/>
      <c r="B556" s="451"/>
      <c r="C556" s="452"/>
      <c r="D556" s="451"/>
      <c r="E556" s="451"/>
      <c r="F556" s="451"/>
      <c r="G556" s="451"/>
      <c r="H556" s="451"/>
      <c r="I556" s="451"/>
      <c r="J556" s="451"/>
      <c r="K556" s="453"/>
      <c r="L556" s="453"/>
      <c r="M556" s="451"/>
    </row>
    <row r="557" spans="1:13" s="411" customFormat="1">
      <c r="A557" s="451"/>
      <c r="B557" s="451"/>
      <c r="C557" s="452"/>
      <c r="D557" s="451"/>
      <c r="E557" s="451"/>
      <c r="F557" s="451"/>
      <c r="G557" s="451"/>
      <c r="H557" s="451"/>
      <c r="I557" s="451"/>
      <c r="J557" s="451"/>
      <c r="K557" s="453"/>
      <c r="L557" s="453"/>
      <c r="M557" s="451"/>
    </row>
    <row r="558" spans="1:13" s="411" customFormat="1">
      <c r="A558" s="451"/>
      <c r="B558" s="451"/>
      <c r="C558" s="452"/>
      <c r="D558" s="451"/>
      <c r="E558" s="451"/>
      <c r="F558" s="451"/>
      <c r="G558" s="451"/>
      <c r="H558" s="451"/>
      <c r="I558" s="451"/>
      <c r="J558" s="451"/>
      <c r="K558" s="453"/>
      <c r="L558" s="453"/>
      <c r="M558" s="451"/>
    </row>
    <row r="559" spans="1:13" s="411" customFormat="1">
      <c r="A559" s="451"/>
      <c r="B559" s="451"/>
      <c r="C559" s="452"/>
      <c r="D559" s="451"/>
      <c r="E559" s="451"/>
      <c r="F559" s="451"/>
      <c r="G559" s="451"/>
      <c r="H559" s="451"/>
      <c r="I559" s="451"/>
      <c r="J559" s="451"/>
      <c r="K559" s="453"/>
      <c r="L559" s="453"/>
      <c r="M559" s="451"/>
    </row>
    <row r="560" spans="1:13" s="411" customFormat="1">
      <c r="A560" s="451"/>
      <c r="B560" s="451"/>
      <c r="C560" s="452"/>
      <c r="D560" s="451"/>
      <c r="E560" s="451"/>
      <c r="F560" s="451"/>
      <c r="G560" s="451"/>
      <c r="H560" s="451"/>
      <c r="I560" s="451"/>
      <c r="J560" s="451"/>
      <c r="K560" s="453"/>
      <c r="L560" s="453"/>
      <c r="M560" s="451"/>
    </row>
    <row r="561" spans="1:13" s="411" customFormat="1">
      <c r="A561" s="451"/>
      <c r="B561" s="451"/>
      <c r="C561" s="452"/>
      <c r="D561" s="451"/>
      <c r="E561" s="451"/>
      <c r="F561" s="451"/>
      <c r="G561" s="451"/>
      <c r="H561" s="451"/>
      <c r="I561" s="451"/>
      <c r="J561" s="451"/>
      <c r="K561" s="453"/>
      <c r="L561" s="453"/>
      <c r="M561" s="451"/>
    </row>
    <row r="562" spans="1:13" s="411" customFormat="1">
      <c r="A562" s="451"/>
      <c r="B562" s="451"/>
      <c r="C562" s="452"/>
      <c r="D562" s="451"/>
      <c r="E562" s="451"/>
      <c r="F562" s="451"/>
      <c r="G562" s="451"/>
      <c r="H562" s="451"/>
      <c r="I562" s="451"/>
      <c r="J562" s="451"/>
      <c r="K562" s="453"/>
      <c r="L562" s="453"/>
      <c r="M562" s="451"/>
    </row>
    <row r="563" spans="1:13" s="411" customFormat="1">
      <c r="A563" s="451"/>
      <c r="B563" s="451"/>
      <c r="C563" s="452"/>
      <c r="D563" s="451"/>
      <c r="E563" s="451"/>
      <c r="F563" s="451"/>
      <c r="G563" s="451"/>
      <c r="H563" s="451"/>
      <c r="I563" s="451"/>
      <c r="J563" s="451"/>
      <c r="K563" s="453"/>
      <c r="L563" s="453"/>
      <c r="M563" s="451"/>
    </row>
    <row r="564" spans="1:13" s="411" customFormat="1">
      <c r="A564" s="451"/>
      <c r="B564" s="451"/>
      <c r="C564" s="452"/>
      <c r="D564" s="451"/>
      <c r="E564" s="451"/>
      <c r="F564" s="451"/>
      <c r="G564" s="451"/>
      <c r="H564" s="451"/>
      <c r="I564" s="451"/>
      <c r="J564" s="451"/>
      <c r="K564" s="453"/>
      <c r="L564" s="453"/>
      <c r="M564" s="451"/>
    </row>
    <row r="565" spans="1:13" s="411" customFormat="1">
      <c r="A565" s="451"/>
      <c r="B565" s="451"/>
      <c r="C565" s="452"/>
      <c r="D565" s="451"/>
      <c r="E565" s="451"/>
      <c r="F565" s="451"/>
      <c r="G565" s="451"/>
      <c r="H565" s="451"/>
      <c r="I565" s="451"/>
      <c r="J565" s="451"/>
      <c r="K565" s="453"/>
      <c r="L565" s="453"/>
      <c r="M565" s="451"/>
    </row>
    <row r="566" spans="1:13" s="411" customFormat="1">
      <c r="A566" s="451"/>
      <c r="B566" s="451"/>
      <c r="C566" s="452"/>
      <c r="D566" s="451"/>
      <c r="E566" s="451"/>
      <c r="F566" s="451"/>
      <c r="G566" s="451"/>
      <c r="H566" s="451"/>
      <c r="I566" s="451"/>
      <c r="J566" s="451"/>
      <c r="K566" s="453"/>
      <c r="L566" s="453"/>
      <c r="M566" s="451"/>
    </row>
    <row r="567" spans="1:13" s="411" customFormat="1">
      <c r="A567" s="451"/>
      <c r="B567" s="451"/>
      <c r="C567" s="452"/>
      <c r="D567" s="451"/>
      <c r="E567" s="451"/>
      <c r="F567" s="451"/>
      <c r="G567" s="451"/>
      <c r="H567" s="451"/>
      <c r="I567" s="451"/>
      <c r="J567" s="451"/>
      <c r="K567" s="453"/>
      <c r="L567" s="453"/>
      <c r="M567" s="451"/>
    </row>
    <row r="568" spans="1:13" s="411" customFormat="1">
      <c r="A568" s="451"/>
      <c r="B568" s="451"/>
      <c r="C568" s="452"/>
      <c r="D568" s="451"/>
      <c r="E568" s="451"/>
      <c r="F568" s="451"/>
      <c r="G568" s="451"/>
      <c r="H568" s="451"/>
      <c r="I568" s="451"/>
      <c r="J568" s="451"/>
      <c r="K568" s="453"/>
      <c r="L568" s="453"/>
      <c r="M568" s="451"/>
    </row>
    <row r="569" spans="1:13" s="411" customFormat="1">
      <c r="A569" s="451"/>
      <c r="B569" s="451"/>
      <c r="C569" s="452"/>
      <c r="D569" s="451"/>
      <c r="E569" s="451"/>
      <c r="F569" s="451"/>
      <c r="G569" s="451"/>
      <c r="H569" s="451"/>
      <c r="I569" s="451"/>
      <c r="J569" s="451"/>
      <c r="K569" s="453"/>
      <c r="L569" s="453"/>
      <c r="M569" s="451"/>
    </row>
    <row r="570" spans="1:13" s="411" customFormat="1">
      <c r="A570" s="451"/>
      <c r="B570" s="451"/>
      <c r="C570" s="452"/>
      <c r="D570" s="451"/>
      <c r="E570" s="451"/>
      <c r="F570" s="451"/>
      <c r="G570" s="451"/>
      <c r="H570" s="451"/>
      <c r="I570" s="451"/>
      <c r="J570" s="451"/>
      <c r="K570" s="453"/>
      <c r="L570" s="453"/>
      <c r="M570" s="451"/>
    </row>
    <row r="571" spans="1:13" s="411" customFormat="1">
      <c r="A571" s="451"/>
      <c r="B571" s="451"/>
      <c r="C571" s="452"/>
      <c r="D571" s="451"/>
      <c r="E571" s="451"/>
      <c r="F571" s="451"/>
      <c r="G571" s="451"/>
      <c r="H571" s="451"/>
      <c r="I571" s="451"/>
      <c r="J571" s="451"/>
      <c r="K571" s="453"/>
      <c r="L571" s="453"/>
      <c r="M571" s="451"/>
    </row>
    <row r="572" spans="1:13" s="411" customFormat="1">
      <c r="A572" s="451"/>
      <c r="B572" s="451"/>
      <c r="C572" s="452"/>
      <c r="D572" s="451"/>
      <c r="E572" s="451"/>
      <c r="F572" s="451"/>
      <c r="G572" s="451"/>
      <c r="H572" s="451"/>
      <c r="I572" s="451"/>
      <c r="J572" s="451"/>
      <c r="K572" s="453"/>
      <c r="L572" s="453"/>
      <c r="M572" s="451"/>
    </row>
    <row r="573" spans="1:13" s="411" customFormat="1">
      <c r="A573" s="451"/>
      <c r="B573" s="451"/>
      <c r="C573" s="452"/>
      <c r="D573" s="451"/>
      <c r="E573" s="451"/>
      <c r="F573" s="451"/>
      <c r="G573" s="451"/>
      <c r="H573" s="451"/>
      <c r="I573" s="451"/>
      <c r="J573" s="451"/>
      <c r="K573" s="453"/>
      <c r="L573" s="453"/>
      <c r="M573" s="451"/>
    </row>
    <row r="574" spans="1:13" s="411" customFormat="1">
      <c r="A574" s="451"/>
      <c r="B574" s="451"/>
      <c r="C574" s="452"/>
      <c r="D574" s="451"/>
      <c r="E574" s="451"/>
      <c r="F574" s="451"/>
      <c r="G574" s="451"/>
      <c r="H574" s="451"/>
      <c r="I574" s="451"/>
      <c r="J574" s="451"/>
      <c r="K574" s="453"/>
      <c r="L574" s="453"/>
      <c r="M574" s="451"/>
    </row>
    <row r="575" spans="1:13" s="411" customFormat="1">
      <c r="A575" s="451"/>
      <c r="B575" s="451"/>
      <c r="C575" s="452"/>
      <c r="D575" s="451"/>
      <c r="E575" s="451"/>
      <c r="F575" s="451"/>
      <c r="G575" s="451"/>
      <c r="H575" s="451"/>
      <c r="I575" s="451"/>
      <c r="J575" s="451"/>
      <c r="K575" s="453"/>
      <c r="L575" s="453"/>
      <c r="M575" s="451"/>
    </row>
    <row r="576" spans="1:13" s="411" customFormat="1">
      <c r="A576" s="451"/>
      <c r="B576" s="451"/>
      <c r="C576" s="452"/>
      <c r="D576" s="451"/>
      <c r="E576" s="451"/>
      <c r="F576" s="451"/>
      <c r="G576" s="451"/>
      <c r="H576" s="451"/>
      <c r="I576" s="451"/>
      <c r="J576" s="451"/>
      <c r="K576" s="453"/>
      <c r="L576" s="453"/>
      <c r="M576" s="451"/>
    </row>
    <row r="577" spans="1:13" s="411" customFormat="1">
      <c r="A577" s="451"/>
      <c r="B577" s="451"/>
      <c r="C577" s="452"/>
      <c r="D577" s="451"/>
      <c r="E577" s="451"/>
      <c r="F577" s="451"/>
      <c r="G577" s="451"/>
      <c r="H577" s="451"/>
      <c r="I577" s="451"/>
      <c r="J577" s="451"/>
      <c r="K577" s="453"/>
      <c r="L577" s="453"/>
      <c r="M577" s="451"/>
    </row>
    <row r="578" spans="1:13" s="411" customFormat="1">
      <c r="A578" s="451"/>
      <c r="B578" s="451"/>
      <c r="C578" s="452"/>
      <c r="D578" s="451"/>
      <c r="E578" s="451"/>
      <c r="F578" s="451"/>
      <c r="G578" s="451"/>
      <c r="H578" s="451"/>
      <c r="I578" s="451"/>
      <c r="J578" s="451"/>
      <c r="K578" s="453"/>
      <c r="L578" s="453"/>
      <c r="M578" s="451"/>
    </row>
    <row r="579" spans="1:13" s="411" customFormat="1">
      <c r="A579" s="451"/>
      <c r="B579" s="451"/>
      <c r="C579" s="452"/>
      <c r="D579" s="451"/>
      <c r="E579" s="451"/>
      <c r="F579" s="451"/>
      <c r="G579" s="451"/>
      <c r="H579" s="451"/>
      <c r="I579" s="451"/>
      <c r="J579" s="451"/>
      <c r="K579" s="453"/>
      <c r="L579" s="453"/>
      <c r="M579" s="451"/>
    </row>
    <row r="580" spans="1:13" s="411" customFormat="1">
      <c r="A580" s="451"/>
      <c r="B580" s="451"/>
      <c r="C580" s="452"/>
      <c r="D580" s="451"/>
      <c r="E580" s="451"/>
      <c r="F580" s="451"/>
      <c r="G580" s="451"/>
      <c r="H580" s="451"/>
      <c r="I580" s="451"/>
      <c r="J580" s="451"/>
      <c r="K580" s="453"/>
      <c r="L580" s="453"/>
      <c r="M580" s="451"/>
    </row>
    <row r="581" spans="1:13" s="411" customFormat="1">
      <c r="A581" s="451"/>
      <c r="B581" s="451"/>
      <c r="C581" s="452"/>
      <c r="D581" s="451"/>
      <c r="E581" s="451"/>
      <c r="F581" s="451"/>
      <c r="G581" s="451"/>
      <c r="H581" s="451"/>
      <c r="I581" s="451"/>
      <c r="J581" s="451"/>
      <c r="K581" s="453"/>
      <c r="L581" s="453"/>
      <c r="M581" s="451"/>
    </row>
    <row r="582" spans="1:13" s="411" customFormat="1">
      <c r="A582" s="451"/>
      <c r="B582" s="451"/>
      <c r="C582" s="452"/>
      <c r="D582" s="451"/>
      <c r="E582" s="451"/>
      <c r="F582" s="451"/>
      <c r="G582" s="451"/>
      <c r="H582" s="451"/>
      <c r="I582" s="451"/>
      <c r="J582" s="451"/>
      <c r="K582" s="453"/>
      <c r="L582" s="453"/>
      <c r="M582" s="451"/>
    </row>
    <row r="583" spans="1:13" s="411" customFormat="1">
      <c r="A583" s="451"/>
      <c r="B583" s="451"/>
      <c r="C583" s="452"/>
      <c r="D583" s="451"/>
      <c r="E583" s="451"/>
      <c r="F583" s="451"/>
      <c r="G583" s="451"/>
      <c r="H583" s="451"/>
      <c r="I583" s="451"/>
      <c r="J583" s="451"/>
      <c r="K583" s="453"/>
      <c r="L583" s="453"/>
      <c r="M583" s="451"/>
    </row>
    <row r="584" spans="1:13" s="411" customFormat="1">
      <c r="A584" s="451"/>
      <c r="B584" s="451"/>
      <c r="C584" s="452"/>
      <c r="D584" s="451"/>
      <c r="E584" s="451"/>
      <c r="F584" s="451"/>
      <c r="G584" s="451"/>
      <c r="H584" s="451"/>
      <c r="I584" s="451"/>
      <c r="J584" s="451"/>
      <c r="K584" s="453"/>
      <c r="L584" s="453"/>
      <c r="M584" s="451"/>
    </row>
    <row r="585" spans="1:13" s="411" customFormat="1">
      <c r="A585" s="451"/>
      <c r="B585" s="451"/>
      <c r="C585" s="452"/>
      <c r="D585" s="451"/>
      <c r="E585" s="451"/>
      <c r="F585" s="451"/>
      <c r="G585" s="451"/>
      <c r="H585" s="451"/>
      <c r="I585" s="451"/>
      <c r="J585" s="451"/>
      <c r="K585" s="453"/>
      <c r="L585" s="453"/>
      <c r="M585" s="451"/>
    </row>
    <row r="586" spans="1:13" s="411" customFormat="1">
      <c r="A586" s="451"/>
      <c r="B586" s="451"/>
      <c r="C586" s="452"/>
      <c r="D586" s="451"/>
      <c r="E586" s="451"/>
      <c r="F586" s="451"/>
      <c r="G586" s="451"/>
      <c r="H586" s="451"/>
      <c r="I586" s="451"/>
      <c r="J586" s="451"/>
      <c r="K586" s="453"/>
      <c r="L586" s="453"/>
      <c r="M586" s="451"/>
    </row>
    <row r="587" spans="1:13" s="411" customFormat="1">
      <c r="A587" s="451"/>
      <c r="B587" s="451"/>
      <c r="C587" s="452"/>
      <c r="D587" s="451"/>
      <c r="E587" s="451"/>
      <c r="F587" s="451"/>
      <c r="G587" s="451"/>
      <c r="H587" s="451"/>
      <c r="I587" s="451"/>
      <c r="J587" s="451"/>
      <c r="K587" s="453"/>
      <c r="L587" s="453"/>
      <c r="M587" s="451"/>
    </row>
    <row r="588" spans="1:13" s="411" customFormat="1">
      <c r="A588" s="451"/>
      <c r="B588" s="451"/>
      <c r="C588" s="452"/>
      <c r="D588" s="451"/>
      <c r="E588" s="451"/>
      <c r="F588" s="451"/>
      <c r="G588" s="451"/>
      <c r="H588" s="451"/>
      <c r="I588" s="451"/>
      <c r="J588" s="451"/>
      <c r="K588" s="453"/>
      <c r="L588" s="453"/>
      <c r="M588" s="451"/>
    </row>
    <row r="589" spans="1:13" s="411" customFormat="1">
      <c r="A589" s="451"/>
      <c r="B589" s="451"/>
      <c r="C589" s="452"/>
      <c r="D589" s="451"/>
      <c r="E589" s="451"/>
      <c r="F589" s="451"/>
      <c r="G589" s="451"/>
      <c r="H589" s="451"/>
      <c r="I589" s="451"/>
      <c r="J589" s="451"/>
      <c r="K589" s="453"/>
      <c r="L589" s="453"/>
      <c r="M589" s="451"/>
    </row>
    <row r="590" spans="1:13" s="411" customFormat="1">
      <c r="A590" s="451"/>
      <c r="B590" s="451"/>
      <c r="C590" s="452"/>
      <c r="D590" s="451"/>
      <c r="E590" s="451"/>
      <c r="F590" s="451"/>
      <c r="G590" s="451"/>
      <c r="H590" s="451"/>
      <c r="I590" s="451"/>
      <c r="J590" s="451"/>
      <c r="K590" s="453"/>
      <c r="L590" s="453"/>
      <c r="M590" s="451"/>
    </row>
    <row r="591" spans="1:13" s="411" customFormat="1">
      <c r="A591" s="451"/>
      <c r="B591" s="451"/>
      <c r="C591" s="452"/>
      <c r="D591" s="451"/>
      <c r="E591" s="451"/>
      <c r="F591" s="451"/>
      <c r="G591" s="451"/>
      <c r="H591" s="451"/>
      <c r="I591" s="451"/>
      <c r="J591" s="451"/>
      <c r="K591" s="453"/>
      <c r="L591" s="453"/>
      <c r="M591" s="451"/>
    </row>
    <row r="592" spans="1:13" s="411" customFormat="1">
      <c r="A592" s="451"/>
      <c r="B592" s="451"/>
      <c r="C592" s="452"/>
      <c r="D592" s="451"/>
      <c r="E592" s="451"/>
      <c r="F592" s="451"/>
      <c r="G592" s="451"/>
      <c r="H592" s="451"/>
      <c r="I592" s="451"/>
      <c r="J592" s="451"/>
      <c r="K592" s="453"/>
      <c r="L592" s="453"/>
      <c r="M592" s="451"/>
    </row>
    <row r="593" spans="1:13" s="411" customFormat="1">
      <c r="A593" s="451"/>
      <c r="B593" s="451"/>
      <c r="C593" s="452"/>
      <c r="D593" s="451"/>
      <c r="E593" s="451"/>
      <c r="F593" s="451"/>
      <c r="G593" s="451"/>
      <c r="H593" s="451"/>
      <c r="I593" s="451"/>
      <c r="J593" s="451"/>
      <c r="K593" s="453"/>
      <c r="L593" s="453"/>
      <c r="M593" s="451"/>
    </row>
    <row r="594" spans="1:13" s="411" customFormat="1">
      <c r="A594" s="451"/>
      <c r="B594" s="451"/>
      <c r="C594" s="452"/>
      <c r="D594" s="451"/>
      <c r="E594" s="451"/>
      <c r="F594" s="451"/>
      <c r="G594" s="451"/>
      <c r="H594" s="451"/>
      <c r="I594" s="451"/>
      <c r="J594" s="451"/>
      <c r="K594" s="453"/>
      <c r="L594" s="453"/>
      <c r="M594" s="451"/>
    </row>
    <row r="595" spans="1:13" s="411" customFormat="1">
      <c r="A595" s="451"/>
      <c r="B595" s="451"/>
      <c r="C595" s="452"/>
      <c r="D595" s="451"/>
      <c r="E595" s="451"/>
      <c r="F595" s="451"/>
      <c r="G595" s="451"/>
      <c r="H595" s="451"/>
      <c r="I595" s="451"/>
      <c r="J595" s="451"/>
      <c r="K595" s="453"/>
      <c r="L595" s="453"/>
      <c r="M595" s="451"/>
    </row>
    <row r="596" spans="1:13" s="411" customFormat="1">
      <c r="A596" s="451"/>
      <c r="B596" s="451"/>
      <c r="C596" s="452"/>
      <c r="D596" s="451"/>
      <c r="E596" s="451"/>
      <c r="F596" s="451"/>
      <c r="G596" s="451"/>
      <c r="H596" s="451"/>
      <c r="I596" s="451"/>
      <c r="J596" s="451"/>
      <c r="K596" s="453"/>
      <c r="L596" s="453"/>
      <c r="M596" s="451"/>
    </row>
    <row r="597" spans="1:13" s="411" customFormat="1">
      <c r="A597" s="451"/>
      <c r="B597" s="451"/>
      <c r="C597" s="452"/>
      <c r="D597" s="451"/>
      <c r="E597" s="451"/>
      <c r="F597" s="451"/>
      <c r="G597" s="451"/>
      <c r="H597" s="451"/>
      <c r="I597" s="451"/>
      <c r="J597" s="451"/>
      <c r="K597" s="453"/>
      <c r="L597" s="453"/>
      <c r="M597" s="451"/>
    </row>
    <row r="598" spans="1:13" s="411" customFormat="1">
      <c r="A598" s="451"/>
      <c r="B598" s="451"/>
      <c r="C598" s="452"/>
      <c r="D598" s="451"/>
      <c r="E598" s="451"/>
      <c r="F598" s="451"/>
      <c r="G598" s="451"/>
      <c r="H598" s="451"/>
      <c r="I598" s="451"/>
      <c r="J598" s="451"/>
      <c r="K598" s="453"/>
      <c r="L598" s="453"/>
      <c r="M598" s="451"/>
    </row>
    <row r="599" spans="1:13" s="411" customFormat="1">
      <c r="A599" s="451"/>
      <c r="B599" s="451"/>
      <c r="C599" s="452"/>
      <c r="D599" s="451"/>
      <c r="E599" s="451"/>
      <c r="F599" s="451"/>
      <c r="G599" s="451"/>
      <c r="H599" s="451"/>
      <c r="I599" s="451"/>
      <c r="J599" s="451"/>
      <c r="K599" s="453"/>
      <c r="L599" s="453"/>
      <c r="M599" s="451"/>
    </row>
    <row r="600" spans="1:13" s="411" customFormat="1">
      <c r="A600" s="451"/>
      <c r="B600" s="451"/>
      <c r="C600" s="452"/>
      <c r="D600" s="451"/>
      <c r="E600" s="451"/>
      <c r="F600" s="451"/>
      <c r="G600" s="451"/>
      <c r="H600" s="451"/>
      <c r="I600" s="451"/>
      <c r="J600" s="451"/>
      <c r="K600" s="453"/>
      <c r="L600" s="453"/>
      <c r="M600" s="451"/>
    </row>
    <row r="601" spans="1:13" s="411" customFormat="1">
      <c r="A601" s="451"/>
      <c r="B601" s="451"/>
      <c r="C601" s="452"/>
      <c r="D601" s="451"/>
      <c r="E601" s="451"/>
      <c r="F601" s="451"/>
      <c r="G601" s="451"/>
      <c r="H601" s="451"/>
      <c r="I601" s="451"/>
      <c r="J601" s="451"/>
      <c r="K601" s="453"/>
      <c r="L601" s="453"/>
      <c r="M601" s="451"/>
    </row>
    <row r="602" spans="1:13" s="411" customFormat="1">
      <c r="A602" s="451"/>
      <c r="B602" s="451"/>
      <c r="C602" s="452"/>
      <c r="D602" s="451"/>
      <c r="E602" s="451"/>
      <c r="F602" s="451"/>
      <c r="G602" s="451"/>
      <c r="H602" s="451"/>
      <c r="I602" s="451"/>
      <c r="J602" s="451"/>
      <c r="K602" s="453"/>
      <c r="L602" s="453"/>
      <c r="M602" s="451"/>
    </row>
    <row r="603" spans="1:13" s="411" customFormat="1">
      <c r="A603" s="451"/>
      <c r="B603" s="451"/>
      <c r="C603" s="452"/>
      <c r="D603" s="451"/>
      <c r="E603" s="451"/>
      <c r="F603" s="451"/>
      <c r="G603" s="451"/>
      <c r="H603" s="451"/>
      <c r="I603" s="451"/>
      <c r="J603" s="451"/>
      <c r="K603" s="453"/>
      <c r="L603" s="453"/>
      <c r="M603" s="451"/>
    </row>
    <row r="604" spans="1:13" s="411" customFormat="1">
      <c r="A604" s="451"/>
      <c r="B604" s="451"/>
      <c r="C604" s="452"/>
      <c r="D604" s="451"/>
      <c r="E604" s="451"/>
      <c r="F604" s="451"/>
      <c r="G604" s="451"/>
      <c r="H604" s="451"/>
      <c r="I604" s="451"/>
      <c r="J604" s="451"/>
      <c r="K604" s="453"/>
      <c r="L604" s="453"/>
      <c r="M604" s="451"/>
    </row>
    <row r="605" spans="1:13" s="411" customFormat="1">
      <c r="A605" s="451"/>
      <c r="B605" s="451"/>
      <c r="C605" s="452"/>
      <c r="D605" s="451"/>
      <c r="E605" s="451"/>
      <c r="F605" s="451"/>
      <c r="G605" s="451"/>
      <c r="H605" s="451"/>
      <c r="I605" s="451"/>
      <c r="J605" s="451"/>
      <c r="K605" s="453"/>
      <c r="L605" s="453"/>
      <c r="M605" s="451"/>
    </row>
    <row r="606" spans="1:13" s="411" customFormat="1">
      <c r="A606" s="451"/>
      <c r="B606" s="451"/>
      <c r="C606" s="452"/>
      <c r="D606" s="451"/>
      <c r="E606" s="451"/>
      <c r="F606" s="451"/>
      <c r="G606" s="451"/>
      <c r="H606" s="451"/>
      <c r="I606" s="451"/>
      <c r="J606" s="451"/>
      <c r="K606" s="453"/>
      <c r="L606" s="453"/>
      <c r="M606" s="451"/>
    </row>
    <row r="607" spans="1:13" s="411" customFormat="1">
      <c r="A607" s="451"/>
      <c r="B607" s="451"/>
      <c r="C607" s="452"/>
      <c r="D607" s="451"/>
      <c r="E607" s="451"/>
      <c r="F607" s="451"/>
      <c r="G607" s="451"/>
      <c r="H607" s="451"/>
      <c r="I607" s="451"/>
      <c r="J607" s="451"/>
      <c r="K607" s="453"/>
      <c r="L607" s="453"/>
      <c r="M607" s="451"/>
    </row>
    <row r="608" spans="1:13" s="411" customFormat="1">
      <c r="A608" s="451"/>
      <c r="B608" s="451"/>
      <c r="C608" s="452"/>
      <c r="D608" s="451"/>
      <c r="E608" s="451"/>
      <c r="F608" s="451"/>
      <c r="G608" s="451"/>
      <c r="H608" s="451"/>
      <c r="I608" s="451"/>
      <c r="J608" s="451"/>
      <c r="K608" s="453"/>
      <c r="L608" s="453"/>
      <c r="M608" s="451"/>
    </row>
    <row r="609" spans="1:13" s="411" customFormat="1">
      <c r="A609" s="451"/>
      <c r="B609" s="451"/>
      <c r="C609" s="452"/>
      <c r="D609" s="451"/>
      <c r="E609" s="451"/>
      <c r="F609" s="451"/>
      <c r="G609" s="451"/>
      <c r="H609" s="451"/>
      <c r="I609" s="451"/>
      <c r="J609" s="451"/>
      <c r="K609" s="453"/>
      <c r="L609" s="453"/>
      <c r="M609" s="451"/>
    </row>
    <row r="610" spans="1:13" s="411" customFormat="1">
      <c r="A610" s="451"/>
      <c r="B610" s="451"/>
      <c r="C610" s="452"/>
      <c r="D610" s="451"/>
      <c r="E610" s="451"/>
      <c r="F610" s="451"/>
      <c r="G610" s="451"/>
      <c r="H610" s="451"/>
      <c r="I610" s="451"/>
      <c r="J610" s="451"/>
      <c r="K610" s="453"/>
      <c r="L610" s="453"/>
      <c r="M610" s="451"/>
    </row>
    <row r="611" spans="1:13" s="411" customFormat="1">
      <c r="A611" s="451"/>
      <c r="B611" s="451"/>
      <c r="C611" s="452"/>
      <c r="D611" s="451"/>
      <c r="E611" s="451"/>
      <c r="F611" s="451"/>
      <c r="G611" s="451"/>
      <c r="H611" s="451"/>
      <c r="I611" s="451"/>
      <c r="J611" s="451"/>
      <c r="K611" s="453"/>
      <c r="L611" s="453"/>
      <c r="M611" s="451"/>
    </row>
    <row r="612" spans="1:13" s="411" customFormat="1">
      <c r="A612" s="451"/>
      <c r="B612" s="451"/>
      <c r="C612" s="452"/>
      <c r="D612" s="451"/>
      <c r="E612" s="451"/>
      <c r="F612" s="451"/>
      <c r="G612" s="451"/>
      <c r="H612" s="451"/>
      <c r="I612" s="451"/>
      <c r="J612" s="451"/>
      <c r="K612" s="453"/>
      <c r="L612" s="453"/>
      <c r="M612" s="451"/>
    </row>
    <row r="613" spans="1:13" s="411" customFormat="1">
      <c r="A613" s="451"/>
      <c r="B613" s="451"/>
      <c r="C613" s="452"/>
      <c r="D613" s="451"/>
      <c r="E613" s="451"/>
      <c r="F613" s="451"/>
      <c r="G613" s="451"/>
      <c r="H613" s="451"/>
      <c r="I613" s="451"/>
      <c r="J613" s="451"/>
      <c r="K613" s="453"/>
      <c r="L613" s="453"/>
      <c r="M613" s="451"/>
    </row>
    <row r="614" spans="1:13" s="411" customFormat="1">
      <c r="A614" s="451"/>
      <c r="B614" s="451"/>
      <c r="C614" s="452"/>
      <c r="D614" s="451"/>
      <c r="E614" s="451"/>
      <c r="F614" s="451"/>
      <c r="G614" s="451"/>
      <c r="H614" s="451"/>
      <c r="I614" s="451"/>
      <c r="J614" s="451"/>
      <c r="K614" s="453"/>
      <c r="L614" s="453"/>
      <c r="M614" s="451"/>
    </row>
    <row r="615" spans="1:13" s="411" customFormat="1">
      <c r="A615" s="451"/>
      <c r="B615" s="451"/>
      <c r="C615" s="452"/>
      <c r="D615" s="451"/>
      <c r="E615" s="451"/>
      <c r="F615" s="451"/>
      <c r="G615" s="451"/>
      <c r="H615" s="451"/>
      <c r="I615" s="451"/>
      <c r="J615" s="451"/>
      <c r="K615" s="453"/>
      <c r="L615" s="453"/>
      <c r="M615" s="451"/>
    </row>
    <row r="616" spans="1:13" s="411" customFormat="1">
      <c r="A616" s="451"/>
      <c r="B616" s="451"/>
      <c r="C616" s="452"/>
      <c r="D616" s="451"/>
      <c r="E616" s="451"/>
      <c r="F616" s="451"/>
      <c r="G616" s="451"/>
      <c r="H616" s="451"/>
      <c r="I616" s="451"/>
      <c r="J616" s="451"/>
      <c r="K616" s="453"/>
      <c r="L616" s="453"/>
      <c r="M616" s="451"/>
    </row>
    <row r="617" spans="1:13" s="411" customFormat="1">
      <c r="A617" s="451"/>
      <c r="B617" s="451"/>
      <c r="C617" s="452"/>
      <c r="D617" s="451"/>
      <c r="E617" s="451"/>
      <c r="F617" s="451"/>
      <c r="G617" s="451"/>
      <c r="H617" s="451"/>
      <c r="I617" s="451"/>
      <c r="J617" s="451"/>
      <c r="K617" s="453"/>
      <c r="L617" s="453"/>
      <c r="M617" s="451"/>
    </row>
    <row r="618" spans="1:13" s="411" customFormat="1">
      <c r="A618" s="451"/>
      <c r="B618" s="451"/>
      <c r="C618" s="452"/>
      <c r="D618" s="451"/>
      <c r="E618" s="451"/>
      <c r="F618" s="451"/>
      <c r="G618" s="451"/>
      <c r="H618" s="451"/>
      <c r="I618" s="451"/>
      <c r="J618" s="451"/>
      <c r="K618" s="453"/>
      <c r="L618" s="453"/>
      <c r="M618" s="451"/>
    </row>
    <row r="619" spans="1:13" s="411" customFormat="1">
      <c r="A619" s="451"/>
      <c r="B619" s="451"/>
      <c r="C619" s="452"/>
      <c r="D619" s="451"/>
      <c r="E619" s="451"/>
      <c r="F619" s="451"/>
      <c r="G619" s="451"/>
      <c r="H619" s="451"/>
      <c r="I619" s="451"/>
      <c r="J619" s="451"/>
      <c r="K619" s="453"/>
      <c r="L619" s="453"/>
      <c r="M619" s="451"/>
    </row>
    <row r="620" spans="1:13" s="411" customFormat="1">
      <c r="A620" s="451"/>
      <c r="B620" s="451"/>
      <c r="C620" s="452"/>
      <c r="D620" s="451"/>
      <c r="E620" s="451"/>
      <c r="F620" s="451"/>
      <c r="G620" s="451"/>
      <c r="H620" s="451"/>
      <c r="I620" s="451"/>
      <c r="J620" s="451"/>
      <c r="K620" s="453"/>
      <c r="L620" s="453"/>
      <c r="M620" s="451"/>
    </row>
    <row r="621" spans="1:13" s="411" customFormat="1">
      <c r="A621" s="451"/>
      <c r="B621" s="451"/>
      <c r="C621" s="452"/>
      <c r="D621" s="451"/>
      <c r="E621" s="451"/>
      <c r="F621" s="451"/>
      <c r="G621" s="451"/>
      <c r="H621" s="451"/>
      <c r="I621" s="451"/>
      <c r="J621" s="451"/>
      <c r="K621" s="453"/>
      <c r="L621" s="453"/>
      <c r="M621" s="451"/>
    </row>
    <row r="622" spans="1:13" s="411" customFormat="1">
      <c r="A622" s="451"/>
      <c r="B622" s="451"/>
      <c r="C622" s="452"/>
      <c r="D622" s="451"/>
      <c r="E622" s="451"/>
      <c r="F622" s="451"/>
      <c r="G622" s="451"/>
      <c r="H622" s="451"/>
      <c r="I622" s="451"/>
      <c r="J622" s="451"/>
      <c r="K622" s="453"/>
      <c r="L622" s="453"/>
      <c r="M622" s="451"/>
    </row>
    <row r="623" spans="1:13" s="411" customFormat="1">
      <c r="A623" s="451"/>
      <c r="B623" s="451"/>
      <c r="C623" s="452"/>
      <c r="D623" s="451"/>
      <c r="E623" s="451"/>
      <c r="F623" s="451"/>
      <c r="G623" s="451"/>
      <c r="H623" s="451"/>
      <c r="I623" s="451"/>
      <c r="J623" s="451"/>
      <c r="K623" s="453"/>
      <c r="L623" s="453"/>
      <c r="M623" s="451"/>
    </row>
    <row r="624" spans="1:13" s="411" customFormat="1">
      <c r="A624" s="451"/>
      <c r="B624" s="451"/>
      <c r="C624" s="452"/>
      <c r="D624" s="451"/>
      <c r="E624" s="451"/>
      <c r="F624" s="451"/>
      <c r="G624" s="451"/>
      <c r="H624" s="451"/>
      <c r="I624" s="451"/>
      <c r="J624" s="451"/>
      <c r="K624" s="453"/>
      <c r="L624" s="453"/>
      <c r="M624" s="451"/>
    </row>
    <row r="625" spans="1:13" s="411" customFormat="1">
      <c r="A625" s="451"/>
      <c r="B625" s="451"/>
      <c r="C625" s="452"/>
      <c r="D625" s="451"/>
      <c r="E625" s="451"/>
      <c r="F625" s="451"/>
      <c r="G625" s="451"/>
      <c r="H625" s="451"/>
      <c r="I625" s="451"/>
      <c r="J625" s="451"/>
      <c r="K625" s="453"/>
      <c r="L625" s="453"/>
      <c r="M625" s="451"/>
    </row>
    <row r="626" spans="1:13" s="411" customFormat="1">
      <c r="A626" s="451"/>
      <c r="B626" s="451"/>
      <c r="C626" s="452"/>
      <c r="D626" s="451"/>
      <c r="E626" s="451"/>
      <c r="F626" s="451"/>
      <c r="G626" s="451"/>
      <c r="H626" s="451"/>
      <c r="I626" s="451"/>
      <c r="J626" s="451"/>
      <c r="K626" s="453"/>
      <c r="L626" s="453"/>
      <c r="M626" s="451"/>
    </row>
    <row r="627" spans="1:13" s="411" customFormat="1">
      <c r="A627" s="451"/>
      <c r="B627" s="451"/>
      <c r="C627" s="452"/>
      <c r="D627" s="451"/>
      <c r="E627" s="451"/>
      <c r="F627" s="451"/>
      <c r="G627" s="451"/>
      <c r="H627" s="451"/>
      <c r="I627" s="451"/>
      <c r="J627" s="451"/>
      <c r="K627" s="453"/>
      <c r="L627" s="453"/>
      <c r="M627" s="451"/>
    </row>
    <row r="628" spans="1:13" s="411" customFormat="1">
      <c r="A628" s="451"/>
      <c r="B628" s="451"/>
      <c r="C628" s="452"/>
      <c r="D628" s="451"/>
      <c r="E628" s="451"/>
      <c r="F628" s="451"/>
      <c r="G628" s="451"/>
      <c r="H628" s="451"/>
      <c r="I628" s="451"/>
      <c r="J628" s="451"/>
      <c r="K628" s="453"/>
      <c r="L628" s="453"/>
      <c r="M628" s="451"/>
    </row>
    <row r="629" spans="1:13" s="411" customFormat="1">
      <c r="A629" s="451"/>
      <c r="B629" s="451"/>
      <c r="C629" s="452"/>
      <c r="D629" s="451"/>
      <c r="E629" s="451"/>
      <c r="F629" s="451"/>
      <c r="G629" s="451"/>
      <c r="H629" s="451"/>
      <c r="I629" s="451"/>
      <c r="J629" s="451"/>
      <c r="K629" s="453"/>
      <c r="L629" s="453"/>
      <c r="M629" s="451"/>
    </row>
    <row r="630" spans="1:13" s="411" customFormat="1">
      <c r="A630" s="451"/>
      <c r="B630" s="451"/>
      <c r="C630" s="452"/>
      <c r="D630" s="451"/>
      <c r="E630" s="451"/>
      <c r="F630" s="451"/>
      <c r="G630" s="451"/>
      <c r="H630" s="451"/>
      <c r="I630" s="451"/>
      <c r="J630" s="451"/>
      <c r="K630" s="453"/>
      <c r="L630" s="453"/>
      <c r="M630" s="451"/>
    </row>
    <row r="631" spans="1:13" s="411" customFormat="1">
      <c r="A631" s="451"/>
      <c r="B631" s="451"/>
      <c r="C631" s="452"/>
      <c r="D631" s="451"/>
      <c r="E631" s="451"/>
      <c r="F631" s="451"/>
      <c r="G631" s="451"/>
      <c r="H631" s="451"/>
      <c r="I631" s="451"/>
      <c r="J631" s="451"/>
      <c r="K631" s="453"/>
      <c r="L631" s="453"/>
      <c r="M631" s="451"/>
    </row>
    <row r="632" spans="1:13" s="411" customFormat="1">
      <c r="A632" s="451"/>
      <c r="B632" s="451"/>
      <c r="C632" s="452"/>
      <c r="D632" s="451"/>
      <c r="E632" s="451"/>
      <c r="F632" s="451"/>
      <c r="G632" s="451"/>
      <c r="H632" s="451"/>
      <c r="I632" s="451"/>
      <c r="J632" s="451"/>
      <c r="K632" s="453"/>
      <c r="L632" s="453"/>
      <c r="M632" s="451"/>
    </row>
    <row r="633" spans="1:13" s="411" customFormat="1">
      <c r="A633" s="451"/>
      <c r="B633" s="451"/>
      <c r="C633" s="452"/>
      <c r="D633" s="451"/>
      <c r="E633" s="451"/>
      <c r="F633" s="451"/>
      <c r="G633" s="451"/>
      <c r="H633" s="451"/>
      <c r="I633" s="451"/>
      <c r="J633" s="451"/>
      <c r="K633" s="453"/>
      <c r="L633" s="453"/>
      <c r="M633" s="451"/>
    </row>
    <row r="634" spans="1:13" s="411" customFormat="1">
      <c r="A634" s="451"/>
      <c r="B634" s="451"/>
      <c r="C634" s="452"/>
      <c r="D634" s="451"/>
      <c r="E634" s="451"/>
      <c r="F634" s="451"/>
      <c r="G634" s="451"/>
      <c r="H634" s="451"/>
      <c r="I634" s="451"/>
      <c r="J634" s="451"/>
      <c r="K634" s="453"/>
      <c r="L634" s="453"/>
      <c r="M634" s="451"/>
    </row>
    <row r="635" spans="1:13" s="411" customFormat="1">
      <c r="A635" s="451"/>
      <c r="B635" s="451"/>
      <c r="C635" s="452"/>
      <c r="D635" s="451"/>
      <c r="E635" s="451"/>
      <c r="F635" s="451"/>
      <c r="G635" s="451"/>
      <c r="H635" s="451"/>
      <c r="I635" s="451"/>
      <c r="J635" s="451"/>
      <c r="K635" s="453"/>
      <c r="L635" s="453"/>
      <c r="M635" s="451"/>
    </row>
    <row r="636" spans="1:13" s="411" customFormat="1">
      <c r="A636" s="451"/>
      <c r="B636" s="451"/>
      <c r="C636" s="452"/>
      <c r="D636" s="451"/>
      <c r="E636" s="451"/>
      <c r="F636" s="451"/>
      <c r="G636" s="451"/>
      <c r="H636" s="451"/>
      <c r="I636" s="451"/>
      <c r="J636" s="451"/>
      <c r="K636" s="453"/>
      <c r="L636" s="453"/>
      <c r="M636" s="451"/>
    </row>
    <row r="637" spans="1:13" s="411" customFormat="1">
      <c r="A637" s="451"/>
      <c r="B637" s="451"/>
      <c r="C637" s="452"/>
      <c r="D637" s="451"/>
      <c r="E637" s="451"/>
      <c r="F637" s="451"/>
      <c r="G637" s="451"/>
      <c r="H637" s="451"/>
      <c r="I637" s="451"/>
      <c r="J637" s="451"/>
      <c r="K637" s="453"/>
      <c r="L637" s="453"/>
      <c r="M637" s="451"/>
    </row>
    <row r="638" spans="1:13" s="411" customFormat="1">
      <c r="A638" s="451"/>
      <c r="B638" s="451"/>
      <c r="C638" s="452"/>
      <c r="D638" s="451"/>
      <c r="E638" s="451"/>
      <c r="F638" s="451"/>
      <c r="G638" s="451"/>
      <c r="H638" s="451"/>
      <c r="I638" s="451"/>
      <c r="J638" s="451"/>
      <c r="K638" s="453"/>
      <c r="L638" s="453"/>
      <c r="M638" s="451"/>
    </row>
    <row r="639" spans="1:13" s="411" customFormat="1">
      <c r="A639" s="451"/>
      <c r="B639" s="451"/>
      <c r="C639" s="452"/>
      <c r="D639" s="451"/>
      <c r="E639" s="451"/>
      <c r="F639" s="451"/>
      <c r="G639" s="451"/>
      <c r="H639" s="451"/>
      <c r="I639" s="451"/>
      <c r="J639" s="451"/>
      <c r="K639" s="453"/>
      <c r="L639" s="453"/>
      <c r="M639" s="451"/>
    </row>
    <row r="640" spans="1:13" s="411" customFormat="1">
      <c r="A640" s="451"/>
      <c r="B640" s="451"/>
      <c r="C640" s="452"/>
      <c r="D640" s="451"/>
      <c r="E640" s="451"/>
      <c r="F640" s="451"/>
      <c r="G640" s="451"/>
      <c r="H640" s="451"/>
      <c r="I640" s="451"/>
      <c r="J640" s="451"/>
      <c r="K640" s="453"/>
      <c r="L640" s="453"/>
      <c r="M640" s="451"/>
    </row>
    <row r="641" spans="1:13" s="411" customFormat="1">
      <c r="A641" s="451"/>
      <c r="B641" s="451"/>
      <c r="C641" s="452"/>
      <c r="D641" s="451"/>
      <c r="E641" s="451"/>
      <c r="F641" s="451"/>
      <c r="G641" s="451"/>
      <c r="H641" s="451"/>
      <c r="I641" s="451"/>
      <c r="J641" s="451"/>
      <c r="K641" s="453"/>
      <c r="L641" s="453"/>
      <c r="M641" s="451"/>
    </row>
    <row r="642" spans="1:13" s="411" customFormat="1">
      <c r="A642" s="451"/>
      <c r="B642" s="451"/>
      <c r="C642" s="452"/>
      <c r="D642" s="451"/>
      <c r="E642" s="451"/>
      <c r="F642" s="451"/>
      <c r="G642" s="451"/>
      <c r="H642" s="451"/>
      <c r="I642" s="451"/>
      <c r="J642" s="451"/>
      <c r="K642" s="453"/>
      <c r="L642" s="453"/>
      <c r="M642" s="451"/>
    </row>
    <row r="643" spans="1:13" s="411" customFormat="1">
      <c r="A643" s="451"/>
      <c r="B643" s="451"/>
      <c r="C643" s="452"/>
      <c r="D643" s="451"/>
      <c r="E643" s="451"/>
      <c r="F643" s="451"/>
      <c r="G643" s="451"/>
      <c r="H643" s="451"/>
      <c r="I643" s="451"/>
      <c r="J643" s="451"/>
      <c r="K643" s="453"/>
      <c r="L643" s="453"/>
      <c r="M643" s="451"/>
    </row>
    <row r="644" spans="1:13" s="411" customFormat="1">
      <c r="A644" s="451"/>
      <c r="B644" s="451"/>
      <c r="C644" s="452"/>
      <c r="D644" s="451"/>
      <c r="E644" s="451"/>
      <c r="F644" s="451"/>
      <c r="G644" s="451"/>
      <c r="H644" s="451"/>
      <c r="I644" s="451"/>
      <c r="J644" s="451"/>
      <c r="K644" s="453"/>
      <c r="L644" s="453"/>
      <c r="M644" s="451"/>
    </row>
    <row r="645" spans="1:13" s="411" customFormat="1">
      <c r="A645" s="451"/>
      <c r="B645" s="451"/>
      <c r="C645" s="452"/>
      <c r="D645" s="451"/>
      <c r="E645" s="451"/>
      <c r="F645" s="451"/>
      <c r="G645" s="451"/>
      <c r="H645" s="451"/>
      <c r="I645" s="451"/>
      <c r="J645" s="451"/>
      <c r="K645" s="453"/>
      <c r="L645" s="453"/>
      <c r="M645" s="451"/>
    </row>
    <row r="646" spans="1:13" s="411" customFormat="1">
      <c r="A646" s="451"/>
      <c r="B646" s="451"/>
      <c r="C646" s="452"/>
      <c r="D646" s="451"/>
      <c r="E646" s="451"/>
      <c r="F646" s="451"/>
      <c r="G646" s="451"/>
      <c r="H646" s="451"/>
      <c r="I646" s="451"/>
      <c r="J646" s="451"/>
      <c r="K646" s="453"/>
      <c r="L646" s="453"/>
      <c r="M646" s="451"/>
    </row>
    <row r="647" spans="1:13" s="411" customFormat="1">
      <c r="A647" s="451"/>
      <c r="B647" s="451"/>
      <c r="C647" s="452"/>
      <c r="D647" s="451"/>
      <c r="E647" s="451"/>
      <c r="F647" s="451"/>
      <c r="G647" s="451"/>
      <c r="H647" s="451"/>
      <c r="I647" s="451"/>
      <c r="J647" s="451"/>
      <c r="K647" s="453"/>
      <c r="L647" s="453"/>
      <c r="M647" s="451"/>
    </row>
    <row r="648" spans="1:13" s="411" customFormat="1">
      <c r="A648" s="451"/>
      <c r="B648" s="451"/>
      <c r="C648" s="452"/>
      <c r="D648" s="451"/>
      <c r="E648" s="451"/>
      <c r="F648" s="451"/>
      <c r="G648" s="451"/>
      <c r="H648" s="451"/>
      <c r="I648" s="451"/>
      <c r="J648" s="451"/>
      <c r="K648" s="453"/>
      <c r="L648" s="453"/>
      <c r="M648" s="451"/>
    </row>
    <row r="649" spans="1:13" s="411" customFormat="1">
      <c r="A649" s="451"/>
      <c r="B649" s="451"/>
      <c r="C649" s="452"/>
      <c r="D649" s="451"/>
      <c r="E649" s="451"/>
      <c r="F649" s="451"/>
      <c r="G649" s="451"/>
      <c r="H649" s="451"/>
      <c r="I649" s="451"/>
      <c r="J649" s="451"/>
      <c r="K649" s="453"/>
      <c r="L649" s="453"/>
      <c r="M649" s="451"/>
    </row>
  </sheetData>
  <mergeCells count="38">
    <mergeCell ref="M37:M42"/>
    <mergeCell ref="A1:A3"/>
    <mergeCell ref="B1:B3"/>
    <mergeCell ref="C1:C3"/>
    <mergeCell ref="D1:D3"/>
    <mergeCell ref="M1:M3"/>
    <mergeCell ref="M95:M97"/>
    <mergeCell ref="M134:M137"/>
    <mergeCell ref="E1:G1"/>
    <mergeCell ref="C45:C48"/>
    <mergeCell ref="M45:M48"/>
    <mergeCell ref="C49:C51"/>
    <mergeCell ref="M49:M51"/>
    <mergeCell ref="E2:E3"/>
    <mergeCell ref="H2:H3"/>
    <mergeCell ref="I2:I3"/>
    <mergeCell ref="L2:L3"/>
    <mergeCell ref="F2:G2"/>
    <mergeCell ref="M54:M55"/>
    <mergeCell ref="M59:M60"/>
    <mergeCell ref="B4:M4"/>
    <mergeCell ref="C37:C42"/>
    <mergeCell ref="N222:S222"/>
    <mergeCell ref="N221:S221"/>
    <mergeCell ref="J224:K224"/>
    <mergeCell ref="H1:I1"/>
    <mergeCell ref="J1:L1"/>
    <mergeCell ref="M215:M217"/>
    <mergeCell ref="M141:M142"/>
    <mergeCell ref="M166:M167"/>
    <mergeCell ref="M175:M176"/>
    <mergeCell ref="M183:M184"/>
    <mergeCell ref="M199:M203"/>
    <mergeCell ref="M207:M212"/>
    <mergeCell ref="M138:M140"/>
    <mergeCell ref="M63:M65"/>
    <mergeCell ref="M67:M68"/>
    <mergeCell ref="M69:M72"/>
  </mergeCells>
  <phoneticPr fontId="22" type="noConversion"/>
  <printOptions horizontalCentered="1"/>
  <pageMargins left="0.19685039370078741" right="0.19685039370078741" top="0.6692913385826772" bottom="0.51181102362204722" header="0.27559055118110237" footer="0.23622047244094491"/>
  <pageSetup paperSize="9" scale="48" fitToHeight="0" orientation="landscape" r:id="rId1"/>
  <headerFooter>
    <oddHeader>&amp;L&amp;"NewsGotT,Normal"&amp;14&amp;UPlan de Control de Calidad de Producción de Materiales en Obras .</oddHeader>
    <oddFooter>&amp;L&amp;"NewsGotT,Normal"&amp;10&amp;G&amp;R&amp;"NewsGotT,Normal"&amp;9&amp;P de &amp;N</oddFooter>
  </headerFooter>
  <rowBreaks count="3" manualBreakCount="3">
    <brk id="60" max="12" man="1"/>
    <brk id="114" max="12" man="1"/>
    <brk id="176" max="12" man="1"/>
  </rowBreaks>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N225"/>
  <sheetViews>
    <sheetView view="pageBreakPreview" zoomScale="75" zoomScaleNormal="85" zoomScaleSheetLayoutView="75" workbookViewId="0">
      <pane ySplit="3" topLeftCell="A184" activePane="bottomLeft" state="frozen"/>
      <selection activeCell="E54" sqref="E54"/>
      <selection pane="bottomLeft" activeCell="E54" sqref="E54"/>
    </sheetView>
  </sheetViews>
  <sheetFormatPr baseColWidth="10" defaultRowHeight="15"/>
  <cols>
    <col min="1" max="1" width="10.140625" style="128" customWidth="1"/>
    <col min="2" max="2" width="47.85546875" style="47" customWidth="1"/>
    <col min="3" max="3" width="5.85546875" style="47" customWidth="1"/>
    <col min="4" max="4" width="39.140625" style="47" bestFit="1" customWidth="1"/>
    <col min="5" max="5" width="29.42578125" style="47" bestFit="1" customWidth="1"/>
    <col min="6" max="6" width="3" style="47" bestFit="1" customWidth="1"/>
    <col min="7" max="7" width="15.7109375" style="47" bestFit="1" customWidth="1"/>
    <col min="8" max="8" width="20.85546875" style="564" customWidth="1"/>
    <col min="9" max="9" width="15.28515625" style="47" customWidth="1"/>
    <col min="10" max="12" width="11.7109375" style="47" customWidth="1"/>
    <col min="13" max="13" width="47.42578125" style="177" customWidth="1"/>
    <col min="14" max="16384" width="11.42578125" style="519"/>
  </cols>
  <sheetData>
    <row r="1" spans="1:13" ht="15.75" customHeight="1">
      <c r="A1" s="726" t="s">
        <v>1288</v>
      </c>
      <c r="B1" s="630" t="s">
        <v>1289</v>
      </c>
      <c r="C1" s="729" t="s">
        <v>1290</v>
      </c>
      <c r="D1" s="731" t="s">
        <v>1291</v>
      </c>
      <c r="E1" s="733" t="s">
        <v>1292</v>
      </c>
      <c r="F1" s="734"/>
      <c r="G1" s="642"/>
      <c r="H1" s="635" t="s">
        <v>615</v>
      </c>
      <c r="I1" s="637"/>
      <c r="J1" s="635" t="s">
        <v>1112</v>
      </c>
      <c r="K1" s="743"/>
      <c r="L1" s="637"/>
      <c r="M1" s="735" t="s">
        <v>1290</v>
      </c>
    </row>
    <row r="2" spans="1:13">
      <c r="A2" s="653"/>
      <c r="B2" s="631"/>
      <c r="C2" s="657"/>
      <c r="D2" s="660"/>
      <c r="E2" s="630" t="s">
        <v>1293</v>
      </c>
      <c r="F2" s="641" t="s">
        <v>1294</v>
      </c>
      <c r="G2" s="642"/>
      <c r="H2" s="635" t="s">
        <v>1113</v>
      </c>
      <c r="I2" s="709" t="s">
        <v>1114</v>
      </c>
      <c r="J2" s="428" t="s">
        <v>1115</v>
      </c>
      <c r="K2" s="329" t="s">
        <v>1116</v>
      </c>
      <c r="L2" s="639" t="s">
        <v>1117</v>
      </c>
      <c r="M2" s="703"/>
    </row>
    <row r="3" spans="1:13" ht="15.75" thickBot="1">
      <c r="A3" s="727"/>
      <c r="B3" s="728"/>
      <c r="C3" s="730"/>
      <c r="D3" s="732"/>
      <c r="E3" s="728"/>
      <c r="F3" s="497" t="s">
        <v>1295</v>
      </c>
      <c r="G3" s="498" t="s">
        <v>1296</v>
      </c>
      <c r="H3" s="744"/>
      <c r="I3" s="745" t="s">
        <v>1114</v>
      </c>
      <c r="J3" s="499" t="s">
        <v>1118</v>
      </c>
      <c r="K3" s="500" t="s">
        <v>1119</v>
      </c>
      <c r="L3" s="746"/>
      <c r="M3" s="736"/>
    </row>
    <row r="4" spans="1:13" ht="18.75">
      <c r="A4" s="46"/>
      <c r="B4" s="737" t="s">
        <v>874</v>
      </c>
      <c r="C4" s="738"/>
      <c r="D4" s="739"/>
      <c r="E4" s="739"/>
      <c r="F4" s="739"/>
      <c r="G4" s="739"/>
      <c r="H4" s="739"/>
      <c r="I4" s="739"/>
      <c r="J4" s="739"/>
      <c r="K4" s="739"/>
      <c r="L4" s="739"/>
      <c r="M4" s="740"/>
    </row>
    <row r="5" spans="1:13">
      <c r="A5" s="46"/>
      <c r="B5" s="691" t="s">
        <v>875</v>
      </c>
      <c r="C5" s="692"/>
      <c r="D5" s="692"/>
      <c r="E5" s="692"/>
      <c r="F5" s="692"/>
      <c r="G5" s="692"/>
      <c r="H5" s="692"/>
      <c r="I5" s="692"/>
      <c r="J5" s="692"/>
      <c r="K5" s="692"/>
      <c r="L5" s="692"/>
      <c r="M5" s="693"/>
    </row>
    <row r="6" spans="1:13" ht="30" customHeight="1">
      <c r="A6" s="46"/>
      <c r="B6" s="691" t="s">
        <v>876</v>
      </c>
      <c r="C6" s="692"/>
      <c r="D6" s="692"/>
      <c r="E6" s="692"/>
      <c r="F6" s="692"/>
      <c r="G6" s="692"/>
      <c r="H6" s="692"/>
      <c r="I6" s="692"/>
      <c r="J6" s="692"/>
      <c r="K6" s="692"/>
      <c r="L6" s="692"/>
      <c r="M6" s="693"/>
    </row>
    <row r="7" spans="1:13" ht="30" customHeight="1">
      <c r="A7" s="46"/>
      <c r="B7" s="691" t="s">
        <v>877</v>
      </c>
      <c r="C7" s="692"/>
      <c r="D7" s="692"/>
      <c r="E7" s="692"/>
      <c r="F7" s="692"/>
      <c r="G7" s="692"/>
      <c r="H7" s="692"/>
      <c r="I7" s="692"/>
      <c r="J7" s="692"/>
      <c r="K7" s="692"/>
      <c r="L7" s="692"/>
      <c r="M7" s="693"/>
    </row>
    <row r="8" spans="1:13" ht="30" customHeight="1">
      <c r="A8" s="46"/>
      <c r="B8" s="723" t="s">
        <v>878</v>
      </c>
      <c r="C8" s="724"/>
      <c r="D8" s="724"/>
      <c r="E8" s="724"/>
      <c r="F8" s="724"/>
      <c r="G8" s="724"/>
      <c r="H8" s="724"/>
      <c r="I8" s="724"/>
      <c r="J8" s="724"/>
      <c r="K8" s="724"/>
      <c r="L8" s="724"/>
      <c r="M8" s="725"/>
    </row>
    <row r="9" spans="1:13">
      <c r="A9" s="48"/>
      <c r="B9" s="131" t="s">
        <v>879</v>
      </c>
      <c r="C9" s="3"/>
      <c r="D9" s="132"/>
      <c r="E9" s="463"/>
      <c r="F9" s="463"/>
      <c r="G9" s="463"/>
      <c r="H9" s="463"/>
      <c r="I9" s="463"/>
      <c r="J9" s="463"/>
      <c r="K9" s="463"/>
      <c r="L9" s="464"/>
      <c r="M9" s="133"/>
    </row>
    <row r="10" spans="1:13">
      <c r="A10" s="70">
        <v>3004</v>
      </c>
      <c r="B10" s="71" t="s">
        <v>685</v>
      </c>
      <c r="C10" s="6" t="s">
        <v>1299</v>
      </c>
      <c r="D10" s="72" t="s">
        <v>686</v>
      </c>
      <c r="E10" s="73" t="s">
        <v>687</v>
      </c>
      <c r="F10" s="134">
        <v>6</v>
      </c>
      <c r="G10" s="135" t="s">
        <v>647</v>
      </c>
      <c r="H10" s="307" t="s">
        <v>647</v>
      </c>
      <c r="I10" s="439"/>
      <c r="J10" s="384">
        <f>ROUNDUP(I10,0)*F10</f>
        <v>0</v>
      </c>
      <c r="K10" s="383"/>
      <c r="L10" s="332">
        <f>J10*K10</f>
        <v>0</v>
      </c>
      <c r="M10" s="671" t="s">
        <v>456</v>
      </c>
    </row>
    <row r="11" spans="1:13">
      <c r="A11" s="70">
        <v>3003</v>
      </c>
      <c r="B11" s="75" t="s">
        <v>691</v>
      </c>
      <c r="C11" s="6" t="s">
        <v>1299</v>
      </c>
      <c r="D11" s="72" t="s">
        <v>692</v>
      </c>
      <c r="E11" s="73" t="s">
        <v>687</v>
      </c>
      <c r="F11" s="134">
        <v>6</v>
      </c>
      <c r="G11" s="135" t="s">
        <v>647</v>
      </c>
      <c r="H11" s="307" t="s">
        <v>647</v>
      </c>
      <c r="I11" s="439"/>
      <c r="J11" s="384">
        <f>ROUNDUP(I11,0)*F11</f>
        <v>0</v>
      </c>
      <c r="K11" s="383"/>
      <c r="L11" s="332">
        <f>J11*K11</f>
        <v>0</v>
      </c>
      <c r="M11" s="672"/>
    </row>
    <row r="12" spans="1:13">
      <c r="A12" s="48"/>
      <c r="B12" s="131" t="s">
        <v>457</v>
      </c>
      <c r="C12" s="3"/>
      <c r="D12" s="132"/>
      <c r="E12" s="463"/>
      <c r="F12" s="463"/>
      <c r="G12" s="463"/>
      <c r="H12" s="463"/>
      <c r="I12" s="463"/>
      <c r="J12" s="463"/>
      <c r="K12" s="463"/>
      <c r="L12" s="464"/>
      <c r="M12" s="133"/>
    </row>
    <row r="13" spans="1:13">
      <c r="A13" s="48"/>
      <c r="B13" s="131" t="s">
        <v>458</v>
      </c>
      <c r="C13" s="3"/>
      <c r="D13" s="132"/>
      <c r="E13" s="463"/>
      <c r="F13" s="463"/>
      <c r="G13" s="463"/>
      <c r="H13" s="463"/>
      <c r="I13" s="463"/>
      <c r="J13" s="463"/>
      <c r="K13" s="463"/>
      <c r="L13" s="464"/>
      <c r="M13" s="133"/>
    </row>
    <row r="14" spans="1:13" ht="22.5">
      <c r="A14" s="70"/>
      <c r="B14" s="142" t="s">
        <v>459</v>
      </c>
      <c r="C14" s="6"/>
      <c r="D14" s="143"/>
      <c r="E14" s="73" t="s">
        <v>687</v>
      </c>
      <c r="F14" s="6">
        <v>1</v>
      </c>
      <c r="G14" s="7" t="s">
        <v>675</v>
      </c>
      <c r="H14" s="307" t="s">
        <v>675</v>
      </c>
      <c r="I14" s="439"/>
      <c r="J14" s="384">
        <f>ROUNDUP(I14,0)*F14</f>
        <v>0</v>
      </c>
      <c r="K14" s="383"/>
      <c r="L14" s="332">
        <f>J14*K14</f>
        <v>0</v>
      </c>
      <c r="M14" s="37"/>
    </row>
    <row r="15" spans="1:13" ht="22.5">
      <c r="A15" s="73">
        <v>5027</v>
      </c>
      <c r="B15" s="145" t="s">
        <v>460</v>
      </c>
      <c r="C15" s="6" t="s">
        <v>1299</v>
      </c>
      <c r="D15" s="146" t="s">
        <v>461</v>
      </c>
      <c r="E15" s="73" t="s">
        <v>687</v>
      </c>
      <c r="F15" s="6">
        <v>1</v>
      </c>
      <c r="G15" s="7" t="s">
        <v>675</v>
      </c>
      <c r="H15" s="307" t="s">
        <v>675</v>
      </c>
      <c r="I15" s="439"/>
      <c r="J15" s="384">
        <f>ROUNDUP(I15,0)*F15</f>
        <v>0</v>
      </c>
      <c r="K15" s="383"/>
      <c r="L15" s="332">
        <f>J15*K15</f>
        <v>0</v>
      </c>
      <c r="M15" s="37" t="s">
        <v>462</v>
      </c>
    </row>
    <row r="16" spans="1:13">
      <c r="A16" s="73">
        <v>5025</v>
      </c>
      <c r="B16" s="145" t="s">
        <v>463</v>
      </c>
      <c r="C16" s="6" t="s">
        <v>1299</v>
      </c>
      <c r="D16" s="146" t="s">
        <v>464</v>
      </c>
      <c r="E16" s="73" t="s">
        <v>687</v>
      </c>
      <c r="F16" s="6">
        <v>1</v>
      </c>
      <c r="G16" s="7" t="s">
        <v>675</v>
      </c>
      <c r="H16" s="307" t="s">
        <v>675</v>
      </c>
      <c r="I16" s="439"/>
      <c r="J16" s="384">
        <f>ROUNDUP(I16,0)*F16</f>
        <v>0</v>
      </c>
      <c r="K16" s="383"/>
      <c r="L16" s="332">
        <f>J16*K16</f>
        <v>0</v>
      </c>
      <c r="M16" s="37" t="s">
        <v>465</v>
      </c>
    </row>
    <row r="17" spans="1:13">
      <c r="A17" s="73">
        <v>5026</v>
      </c>
      <c r="B17" s="147" t="s">
        <v>466</v>
      </c>
      <c r="C17" s="6" t="s">
        <v>1299</v>
      </c>
      <c r="D17" s="148" t="s">
        <v>467</v>
      </c>
      <c r="E17" s="73" t="s">
        <v>687</v>
      </c>
      <c r="F17" s="6">
        <v>1</v>
      </c>
      <c r="G17" s="7" t="s">
        <v>675</v>
      </c>
      <c r="H17" s="307" t="s">
        <v>675</v>
      </c>
      <c r="I17" s="439"/>
      <c r="J17" s="384">
        <f>ROUNDUP(I17,0)*F17</f>
        <v>0</v>
      </c>
      <c r="K17" s="383"/>
      <c r="L17" s="332">
        <f>J17*K17</f>
        <v>0</v>
      </c>
      <c r="M17" s="37" t="s">
        <v>465</v>
      </c>
    </row>
    <row r="18" spans="1:13">
      <c r="A18" s="48"/>
      <c r="B18" s="131" t="s">
        <v>468</v>
      </c>
      <c r="C18" s="3"/>
      <c r="D18" s="132"/>
      <c r="E18" s="463"/>
      <c r="F18" s="463"/>
      <c r="G18" s="463"/>
      <c r="H18" s="463"/>
      <c r="I18" s="463"/>
      <c r="J18" s="463"/>
      <c r="K18" s="463"/>
      <c r="L18" s="464"/>
      <c r="M18" s="133"/>
    </row>
    <row r="19" spans="1:13" ht="33.75">
      <c r="A19" s="70">
        <v>5003</v>
      </c>
      <c r="B19" s="142" t="s">
        <v>469</v>
      </c>
      <c r="C19" s="6" t="s">
        <v>1299</v>
      </c>
      <c r="D19" s="150" t="s">
        <v>470</v>
      </c>
      <c r="E19" s="73" t="s">
        <v>687</v>
      </c>
      <c r="F19" s="6">
        <v>2</v>
      </c>
      <c r="G19" s="7">
        <v>40</v>
      </c>
      <c r="H19" s="307" t="s">
        <v>21</v>
      </c>
      <c r="I19" s="439"/>
      <c r="J19" s="454">
        <f>ROUNDUP(I19/G19,0)*F19</f>
        <v>0</v>
      </c>
      <c r="K19" s="339"/>
      <c r="L19" s="340">
        <f>J19*K19</f>
        <v>0</v>
      </c>
      <c r="M19" s="37" t="s">
        <v>472</v>
      </c>
    </row>
    <row r="20" spans="1:13" ht="33.75">
      <c r="A20" s="70">
        <v>5018</v>
      </c>
      <c r="B20" s="142" t="s">
        <v>473</v>
      </c>
      <c r="C20" s="6" t="s">
        <v>1299</v>
      </c>
      <c r="D20" s="150" t="s">
        <v>474</v>
      </c>
      <c r="E20" s="73" t="s">
        <v>687</v>
      </c>
      <c r="F20" s="6">
        <v>2</v>
      </c>
      <c r="G20" s="7" t="s">
        <v>475</v>
      </c>
      <c r="H20" s="171" t="s">
        <v>475</v>
      </c>
      <c r="I20" s="439"/>
      <c r="J20" s="384">
        <f>ROUNDUP(I20,0)*F20</f>
        <v>0</v>
      </c>
      <c r="K20" s="383"/>
      <c r="L20" s="332">
        <f>J20*K20</f>
        <v>0</v>
      </c>
      <c r="M20" s="37" t="s">
        <v>476</v>
      </c>
    </row>
    <row r="21" spans="1:13">
      <c r="A21" s="48"/>
      <c r="B21" s="131" t="s">
        <v>477</v>
      </c>
      <c r="C21" s="3"/>
      <c r="D21" s="132"/>
      <c r="E21" s="463"/>
      <c r="F21" s="463"/>
      <c r="G21" s="463"/>
      <c r="H21" s="463"/>
      <c r="I21" s="463"/>
      <c r="J21" s="463"/>
      <c r="K21" s="463"/>
      <c r="L21" s="464"/>
      <c r="M21" s="133"/>
    </row>
    <row r="22" spans="1:13">
      <c r="A22" s="48"/>
      <c r="B22" s="131" t="s">
        <v>478</v>
      </c>
      <c r="C22" s="3"/>
      <c r="D22" s="132"/>
      <c r="E22" s="463"/>
      <c r="F22" s="463"/>
      <c r="G22" s="463"/>
      <c r="H22" s="463"/>
      <c r="I22" s="463"/>
      <c r="J22" s="463"/>
      <c r="K22" s="463"/>
      <c r="L22" s="464"/>
      <c r="M22" s="133"/>
    </row>
    <row r="23" spans="1:13">
      <c r="A23" s="73">
        <v>5008</v>
      </c>
      <c r="B23" s="145" t="s">
        <v>479</v>
      </c>
      <c r="C23" s="6"/>
      <c r="D23" s="146" t="s">
        <v>480</v>
      </c>
      <c r="E23" s="73" t="s">
        <v>481</v>
      </c>
      <c r="F23" s="6">
        <v>1</v>
      </c>
      <c r="G23" s="7" t="s">
        <v>647</v>
      </c>
      <c r="H23" s="307" t="s">
        <v>647</v>
      </c>
      <c r="I23" s="439"/>
      <c r="J23" s="384">
        <f>ROUNDUP(I23,0)*F23</f>
        <v>0</v>
      </c>
      <c r="K23" s="383"/>
      <c r="L23" s="332">
        <f t="shared" ref="L23:L28" si="0">J23*K23</f>
        <v>0</v>
      </c>
      <c r="M23" s="37"/>
    </row>
    <row r="24" spans="1:13" ht="22.5">
      <c r="A24" s="73">
        <v>5017</v>
      </c>
      <c r="B24" s="145" t="s">
        <v>482</v>
      </c>
      <c r="C24" s="6" t="s">
        <v>1299</v>
      </c>
      <c r="D24" s="146" t="s">
        <v>483</v>
      </c>
      <c r="E24" s="73" t="s">
        <v>481</v>
      </c>
      <c r="F24" s="6">
        <v>1</v>
      </c>
      <c r="G24" s="7">
        <v>100</v>
      </c>
      <c r="H24" s="171" t="s">
        <v>21</v>
      </c>
      <c r="I24" s="439"/>
      <c r="J24" s="454">
        <f>ROUNDUP(I24/G24,0)*F24</f>
        <v>0</v>
      </c>
      <c r="K24" s="339"/>
      <c r="L24" s="340">
        <f t="shared" si="0"/>
        <v>0</v>
      </c>
      <c r="M24" s="37" t="s">
        <v>925</v>
      </c>
    </row>
    <row r="25" spans="1:13">
      <c r="A25" s="73">
        <v>5014</v>
      </c>
      <c r="B25" s="145" t="s">
        <v>926</v>
      </c>
      <c r="C25" s="6" t="s">
        <v>1299</v>
      </c>
      <c r="D25" s="146" t="s">
        <v>927</v>
      </c>
      <c r="E25" s="73" t="s">
        <v>481</v>
      </c>
      <c r="F25" s="6">
        <v>1</v>
      </c>
      <c r="G25" s="7">
        <v>100</v>
      </c>
      <c r="H25" s="171" t="s">
        <v>21</v>
      </c>
      <c r="I25" s="439"/>
      <c r="J25" s="454">
        <f>ROUNDUP(I25/G25,0)*F25</f>
        <v>0</v>
      </c>
      <c r="K25" s="339"/>
      <c r="L25" s="340">
        <f t="shared" si="0"/>
        <v>0</v>
      </c>
      <c r="M25" s="37" t="s">
        <v>925</v>
      </c>
    </row>
    <row r="26" spans="1:13">
      <c r="A26" s="73">
        <v>5015</v>
      </c>
      <c r="B26" s="145" t="s">
        <v>928</v>
      </c>
      <c r="C26" s="6" t="s">
        <v>1299</v>
      </c>
      <c r="D26" s="146" t="s">
        <v>929</v>
      </c>
      <c r="E26" s="73" t="s">
        <v>481</v>
      </c>
      <c r="F26" s="6">
        <v>1</v>
      </c>
      <c r="G26" s="7">
        <v>100</v>
      </c>
      <c r="H26" s="171" t="s">
        <v>21</v>
      </c>
      <c r="I26" s="439"/>
      <c r="J26" s="454">
        <f>ROUNDUP(I26/G26,0)*F26</f>
        <v>0</v>
      </c>
      <c r="K26" s="339"/>
      <c r="L26" s="340">
        <f t="shared" si="0"/>
        <v>0</v>
      </c>
      <c r="M26" s="37" t="s">
        <v>925</v>
      </c>
    </row>
    <row r="27" spans="1:13" ht="22.5">
      <c r="A27" s="73">
        <v>5021</v>
      </c>
      <c r="B27" s="145" t="s">
        <v>930</v>
      </c>
      <c r="C27" s="6" t="s">
        <v>1299</v>
      </c>
      <c r="D27" s="146" t="s">
        <v>931</v>
      </c>
      <c r="E27" s="73" t="s">
        <v>481</v>
      </c>
      <c r="F27" s="6">
        <v>5</v>
      </c>
      <c r="G27" s="7">
        <v>100</v>
      </c>
      <c r="H27" s="171" t="s">
        <v>21</v>
      </c>
      <c r="I27" s="247"/>
      <c r="J27" s="454">
        <f>ROUNDUP(I27/G27,0)*F27</f>
        <v>0</v>
      </c>
      <c r="K27" s="339"/>
      <c r="L27" s="340">
        <f t="shared" si="0"/>
        <v>0</v>
      </c>
      <c r="M27" s="37" t="s">
        <v>932</v>
      </c>
    </row>
    <row r="28" spans="1:13">
      <c r="A28" s="73">
        <v>5158</v>
      </c>
      <c r="B28" s="145" t="s">
        <v>933</v>
      </c>
      <c r="C28" s="6" t="s">
        <v>1299</v>
      </c>
      <c r="D28" s="146" t="s">
        <v>934</v>
      </c>
      <c r="E28" s="73" t="s">
        <v>481</v>
      </c>
      <c r="F28" s="6">
        <v>5</v>
      </c>
      <c r="G28" s="7">
        <v>100</v>
      </c>
      <c r="H28" s="171" t="s">
        <v>21</v>
      </c>
      <c r="I28" s="247"/>
      <c r="J28" s="454">
        <f>ROUNDUP(I28/G28,0)*F28</f>
        <v>0</v>
      </c>
      <c r="K28" s="339"/>
      <c r="L28" s="340">
        <f t="shared" si="0"/>
        <v>0</v>
      </c>
      <c r="M28" s="37" t="s">
        <v>925</v>
      </c>
    </row>
    <row r="29" spans="1:13">
      <c r="A29" s="48"/>
      <c r="B29" s="131" t="s">
        <v>935</v>
      </c>
      <c r="C29" s="3"/>
      <c r="D29" s="132"/>
      <c r="E29" s="463"/>
      <c r="F29" s="463"/>
      <c r="G29" s="463"/>
      <c r="H29" s="463"/>
      <c r="I29" s="463"/>
      <c r="J29" s="463"/>
      <c r="K29" s="463"/>
      <c r="L29" s="464"/>
      <c r="M29" s="133"/>
    </row>
    <row r="30" spans="1:13">
      <c r="A30" s="532">
        <v>5053</v>
      </c>
      <c r="B30" s="15" t="s">
        <v>936</v>
      </c>
      <c r="C30" s="6"/>
      <c r="D30" s="151" t="s">
        <v>937</v>
      </c>
      <c r="E30" s="43" t="s">
        <v>481</v>
      </c>
      <c r="F30" s="152"/>
      <c r="G30" s="153"/>
      <c r="H30" s="171"/>
      <c r="I30" s="439"/>
      <c r="J30" s="384"/>
      <c r="K30" s="383"/>
      <c r="L30" s="332"/>
      <c r="M30" s="37"/>
    </row>
    <row r="31" spans="1:13">
      <c r="A31" s="48"/>
      <c r="B31" s="131" t="s">
        <v>938</v>
      </c>
      <c r="C31" s="3"/>
      <c r="D31" s="132"/>
      <c r="E31" s="463"/>
      <c r="F31" s="463"/>
      <c r="G31" s="463"/>
      <c r="H31" s="463"/>
      <c r="I31" s="463"/>
      <c r="J31" s="463"/>
      <c r="K31" s="463"/>
      <c r="L31" s="464"/>
      <c r="M31" s="133"/>
    </row>
    <row r="32" spans="1:13">
      <c r="A32" s="532">
        <v>5050</v>
      </c>
      <c r="B32" s="15" t="s">
        <v>939</v>
      </c>
      <c r="C32" s="6"/>
      <c r="D32" s="151" t="s">
        <v>940</v>
      </c>
      <c r="E32" s="43" t="s">
        <v>481</v>
      </c>
      <c r="F32" s="152">
        <v>1</v>
      </c>
      <c r="G32" s="153" t="s">
        <v>941</v>
      </c>
      <c r="H32" s="168"/>
      <c r="I32" s="235"/>
      <c r="J32" s="168"/>
      <c r="K32" s="152"/>
      <c r="L32" s="153"/>
      <c r="M32" s="37"/>
    </row>
    <row r="33" spans="1:14" ht="48">
      <c r="A33" s="533">
        <v>5053</v>
      </c>
      <c r="B33" s="142" t="s">
        <v>936</v>
      </c>
      <c r="C33" s="6" t="s">
        <v>1299</v>
      </c>
      <c r="D33" s="151" t="s">
        <v>937</v>
      </c>
      <c r="E33" s="43" t="s">
        <v>481</v>
      </c>
      <c r="F33" s="152">
        <v>1</v>
      </c>
      <c r="G33" s="153">
        <v>20</v>
      </c>
      <c r="H33" s="318" t="s">
        <v>942</v>
      </c>
      <c r="I33" s="563"/>
      <c r="J33" s="454">
        <f>ROUNDUP(I33/G33,0)*F33</f>
        <v>0</v>
      </c>
      <c r="K33" s="339"/>
      <c r="L33" s="340">
        <f>J33*K33</f>
        <v>0</v>
      </c>
      <c r="M33" s="154" t="s">
        <v>943</v>
      </c>
    </row>
    <row r="34" spans="1:14" ht="24">
      <c r="A34" s="532">
        <v>5058</v>
      </c>
      <c r="B34" s="142" t="s">
        <v>944</v>
      </c>
      <c r="C34" s="6" t="s">
        <v>1299</v>
      </c>
      <c r="D34" s="151" t="s">
        <v>945</v>
      </c>
      <c r="E34" s="43" t="s">
        <v>481</v>
      </c>
      <c r="F34" s="152">
        <v>1</v>
      </c>
      <c r="G34" s="153">
        <v>5</v>
      </c>
      <c r="H34" s="318" t="s">
        <v>942</v>
      </c>
      <c r="I34" s="563"/>
      <c r="J34" s="454">
        <f>ROUNDUP(I34/G34,0)*F34</f>
        <v>0</v>
      </c>
      <c r="K34" s="339"/>
      <c r="L34" s="340">
        <f>J34*K34</f>
        <v>0</v>
      </c>
      <c r="M34" s="155" t="s">
        <v>946</v>
      </c>
    </row>
    <row r="35" spans="1:14" ht="22.5">
      <c r="A35" s="532">
        <v>5057</v>
      </c>
      <c r="B35" s="142" t="s">
        <v>947</v>
      </c>
      <c r="C35" s="6"/>
      <c r="D35" s="156" t="s">
        <v>948</v>
      </c>
      <c r="E35" s="43" t="s">
        <v>481</v>
      </c>
      <c r="F35" s="152">
        <v>1</v>
      </c>
      <c r="G35" s="153">
        <v>5</v>
      </c>
      <c r="H35" s="318" t="s">
        <v>942</v>
      </c>
      <c r="I35" s="563"/>
      <c r="J35" s="454">
        <f>ROUNDUP(I35/G35,0)*F35</f>
        <v>0</v>
      </c>
      <c r="K35" s="339"/>
      <c r="L35" s="340">
        <f>J35*K35</f>
        <v>0</v>
      </c>
      <c r="M35" s="41"/>
    </row>
    <row r="36" spans="1:14" ht="22.5">
      <c r="A36" s="532">
        <v>5055</v>
      </c>
      <c r="B36" s="142" t="s">
        <v>949</v>
      </c>
      <c r="C36" s="6" t="s">
        <v>1299</v>
      </c>
      <c r="D36" s="151" t="s">
        <v>950</v>
      </c>
      <c r="E36" s="43" t="s">
        <v>481</v>
      </c>
      <c r="F36" s="152">
        <v>1</v>
      </c>
      <c r="G36" s="153">
        <v>20</v>
      </c>
      <c r="H36" s="318" t="s">
        <v>942</v>
      </c>
      <c r="I36" s="563"/>
      <c r="J36" s="454">
        <f>ROUNDUP(I36/G36,0)*F36</f>
        <v>0</v>
      </c>
      <c r="K36" s="339"/>
      <c r="L36" s="340">
        <f>J36*K36</f>
        <v>0</v>
      </c>
      <c r="M36" s="41" t="s">
        <v>951</v>
      </c>
      <c r="N36" s="573"/>
    </row>
    <row r="37" spans="1:14">
      <c r="A37" s="48"/>
      <c r="B37" s="131" t="s">
        <v>952</v>
      </c>
      <c r="C37" s="3"/>
      <c r="D37" s="132"/>
      <c r="E37" s="463"/>
      <c r="F37" s="463"/>
      <c r="G37" s="463"/>
      <c r="H37" s="463"/>
      <c r="I37" s="463"/>
      <c r="J37" s="463"/>
      <c r="K37" s="463"/>
      <c r="L37" s="464"/>
      <c r="M37" s="133"/>
    </row>
    <row r="38" spans="1:14">
      <c r="A38" s="48"/>
      <c r="B38" s="131" t="s">
        <v>953</v>
      </c>
      <c r="C38" s="3"/>
      <c r="D38" s="132"/>
      <c r="E38" s="463"/>
      <c r="F38" s="463"/>
      <c r="G38" s="463"/>
      <c r="H38" s="463"/>
      <c r="I38" s="463"/>
      <c r="J38" s="463"/>
      <c r="K38" s="463"/>
      <c r="L38" s="464"/>
      <c r="M38" s="133"/>
    </row>
    <row r="39" spans="1:14">
      <c r="A39" s="48"/>
      <c r="B39" s="145" t="s">
        <v>954</v>
      </c>
      <c r="C39" s="6"/>
      <c r="D39" s="146"/>
      <c r="E39" s="73"/>
      <c r="F39" s="6">
        <v>1</v>
      </c>
      <c r="G39" s="7" t="s">
        <v>781</v>
      </c>
      <c r="H39" s="171" t="s">
        <v>791</v>
      </c>
      <c r="I39" s="247"/>
      <c r="J39" s="384">
        <f>ROUNDUP(I39,0)*F39</f>
        <v>0</v>
      </c>
      <c r="K39" s="383"/>
      <c r="L39" s="332">
        <f>J39*K39</f>
        <v>0</v>
      </c>
      <c r="M39" s="37"/>
    </row>
    <row r="40" spans="1:14">
      <c r="A40" s="157">
        <v>6011</v>
      </c>
      <c r="B40" s="145" t="s">
        <v>955</v>
      </c>
      <c r="C40" s="6"/>
      <c r="D40" s="146" t="s">
        <v>613</v>
      </c>
      <c r="E40" s="73" t="s">
        <v>1371</v>
      </c>
      <c r="F40" s="6">
        <v>1</v>
      </c>
      <c r="G40" s="7" t="s">
        <v>781</v>
      </c>
      <c r="H40" s="171" t="s">
        <v>791</v>
      </c>
      <c r="I40" s="247"/>
      <c r="J40" s="384">
        <f>ROUNDUP(I40,0)*F40</f>
        <v>0</v>
      </c>
      <c r="K40" s="383"/>
      <c r="L40" s="332">
        <f>J40*K40</f>
        <v>0</v>
      </c>
      <c r="M40" s="37"/>
    </row>
    <row r="41" spans="1:14">
      <c r="A41" s="157">
        <v>6004</v>
      </c>
      <c r="B41" s="145" t="s">
        <v>957</v>
      </c>
      <c r="C41" s="6"/>
      <c r="D41" s="146" t="s">
        <v>958</v>
      </c>
      <c r="E41" s="73" t="s">
        <v>1371</v>
      </c>
      <c r="F41" s="6">
        <v>1</v>
      </c>
      <c r="G41" s="7" t="s">
        <v>781</v>
      </c>
      <c r="H41" s="171" t="s">
        <v>791</v>
      </c>
      <c r="I41" s="247"/>
      <c r="J41" s="384">
        <f>ROUNDUP(I41,0)*F41</f>
        <v>0</v>
      </c>
      <c r="K41" s="383"/>
      <c r="L41" s="332">
        <f>J41*K41</f>
        <v>0</v>
      </c>
      <c r="M41" s="37"/>
    </row>
    <row r="42" spans="1:14">
      <c r="A42" s="48">
        <v>6500</v>
      </c>
      <c r="B42" s="145" t="s">
        <v>959</v>
      </c>
      <c r="C42" s="6"/>
      <c r="D42" s="146"/>
      <c r="E42" s="73" t="s">
        <v>1371</v>
      </c>
      <c r="F42" s="6">
        <v>1</v>
      </c>
      <c r="G42" s="7" t="s">
        <v>781</v>
      </c>
      <c r="H42" s="171" t="s">
        <v>791</v>
      </c>
      <c r="I42" s="247"/>
      <c r="J42" s="384">
        <f>ROUNDUP(I42,0)*F42</f>
        <v>0</v>
      </c>
      <c r="K42" s="383"/>
      <c r="L42" s="332">
        <f>J42*K42</f>
        <v>0</v>
      </c>
      <c r="M42" s="37"/>
    </row>
    <row r="43" spans="1:14">
      <c r="A43" s="157">
        <v>6007</v>
      </c>
      <c r="B43" s="145" t="s">
        <v>960</v>
      </c>
      <c r="C43" s="6"/>
      <c r="D43" s="146" t="s">
        <v>961</v>
      </c>
      <c r="E43" s="73" t="s">
        <v>1371</v>
      </c>
      <c r="F43" s="6">
        <v>1</v>
      </c>
      <c r="G43" s="7" t="s">
        <v>781</v>
      </c>
      <c r="H43" s="171" t="s">
        <v>791</v>
      </c>
      <c r="I43" s="247"/>
      <c r="J43" s="384">
        <f>ROUNDUP(I43,0)*F43</f>
        <v>0</v>
      </c>
      <c r="K43" s="383"/>
      <c r="L43" s="332">
        <f>J43*K43</f>
        <v>0</v>
      </c>
      <c r="M43" s="37"/>
    </row>
    <row r="44" spans="1:14">
      <c r="A44" s="48"/>
      <c r="B44" s="131" t="s">
        <v>962</v>
      </c>
      <c r="C44" s="3"/>
      <c r="D44" s="132"/>
      <c r="E44" s="463"/>
      <c r="F44" s="463"/>
      <c r="G44" s="463"/>
      <c r="H44" s="463"/>
      <c r="I44" s="463"/>
      <c r="J44" s="463"/>
      <c r="K44" s="463"/>
      <c r="L44" s="464"/>
      <c r="M44" s="133"/>
    </row>
    <row r="45" spans="1:14">
      <c r="A45" s="157">
        <v>5156</v>
      </c>
      <c r="B45" s="8" t="s">
        <v>963</v>
      </c>
      <c r="C45" s="6"/>
      <c r="D45" s="150" t="s">
        <v>964</v>
      </c>
      <c r="E45" s="43" t="s">
        <v>1371</v>
      </c>
      <c r="F45" s="25"/>
      <c r="G45" s="26"/>
      <c r="H45" s="69"/>
      <c r="I45" s="433"/>
      <c r="J45" s="384"/>
      <c r="K45" s="383"/>
      <c r="L45" s="332">
        <f>J45*K45</f>
        <v>0</v>
      </c>
      <c r="M45" s="158"/>
    </row>
    <row r="46" spans="1:14">
      <c r="A46" s="48"/>
      <c r="B46" s="131" t="s">
        <v>965</v>
      </c>
      <c r="C46" s="3"/>
      <c r="D46" s="132"/>
      <c r="E46" s="463"/>
      <c r="F46" s="463"/>
      <c r="G46" s="463"/>
      <c r="H46" s="463"/>
      <c r="I46" s="463"/>
      <c r="J46" s="463"/>
      <c r="K46" s="463"/>
      <c r="L46" s="464"/>
      <c r="M46" s="133"/>
    </row>
    <row r="47" spans="1:14">
      <c r="A47" s="48"/>
      <c r="B47" s="131" t="s">
        <v>966</v>
      </c>
      <c r="C47" s="3"/>
      <c r="D47" s="132"/>
      <c r="E47" s="463"/>
      <c r="F47" s="463"/>
      <c r="G47" s="463"/>
      <c r="H47" s="463"/>
      <c r="I47" s="463"/>
      <c r="J47" s="463"/>
      <c r="K47" s="463"/>
      <c r="L47" s="464"/>
      <c r="M47" s="133"/>
    </row>
    <row r="48" spans="1:14">
      <c r="A48" s="48">
        <v>3500</v>
      </c>
      <c r="B48" s="53" t="s">
        <v>967</v>
      </c>
      <c r="C48" s="162"/>
      <c r="D48" s="24" t="s">
        <v>968</v>
      </c>
      <c r="E48" s="43" t="s">
        <v>969</v>
      </c>
      <c r="F48" s="35"/>
      <c r="G48" s="160"/>
      <c r="H48" s="320"/>
      <c r="I48" s="460"/>
      <c r="J48" s="320"/>
      <c r="K48" s="35"/>
      <c r="L48" s="160"/>
      <c r="M48" s="161"/>
    </row>
    <row r="49" spans="1:13">
      <c r="A49" s="48">
        <v>3501</v>
      </c>
      <c r="B49" s="53" t="s">
        <v>970</v>
      </c>
      <c r="C49" s="162"/>
      <c r="D49" s="24" t="s">
        <v>968</v>
      </c>
      <c r="E49" s="43" t="s">
        <v>969</v>
      </c>
      <c r="F49" s="35"/>
      <c r="G49" s="160"/>
      <c r="H49" s="320"/>
      <c r="I49" s="460"/>
      <c r="J49" s="320"/>
      <c r="K49" s="35"/>
      <c r="L49" s="160"/>
      <c r="M49" s="161"/>
    </row>
    <row r="50" spans="1:13">
      <c r="A50" s="48"/>
      <c r="B50" s="53" t="s">
        <v>971</v>
      </c>
      <c r="C50" s="162"/>
      <c r="D50" s="24" t="s">
        <v>968</v>
      </c>
      <c r="E50" s="43" t="s">
        <v>969</v>
      </c>
      <c r="F50" s="35"/>
      <c r="G50" s="160"/>
      <c r="H50" s="320"/>
      <c r="I50" s="460"/>
      <c r="J50" s="320"/>
      <c r="K50" s="35"/>
      <c r="L50" s="160"/>
      <c r="M50" s="161"/>
    </row>
    <row r="51" spans="1:13">
      <c r="A51" s="48"/>
      <c r="B51" s="131" t="s">
        <v>972</v>
      </c>
      <c r="C51" s="3"/>
      <c r="D51" s="132"/>
      <c r="E51" s="463"/>
      <c r="F51" s="463"/>
      <c r="G51" s="463"/>
      <c r="H51" s="463"/>
      <c r="I51" s="463"/>
      <c r="J51" s="463"/>
      <c r="K51" s="463"/>
      <c r="L51" s="464"/>
      <c r="M51" s="133"/>
    </row>
    <row r="52" spans="1:13" ht="22.5">
      <c r="A52" s="48">
        <v>3004</v>
      </c>
      <c r="B52" s="53" t="s">
        <v>685</v>
      </c>
      <c r="C52" s="603" t="s">
        <v>1299</v>
      </c>
      <c r="D52" s="72" t="s">
        <v>25</v>
      </c>
      <c r="E52" s="66" t="s">
        <v>974</v>
      </c>
      <c r="F52" s="33">
        <v>2</v>
      </c>
      <c r="G52" s="26">
        <v>500</v>
      </c>
      <c r="H52" s="69" t="s">
        <v>332</v>
      </c>
      <c r="I52" s="433"/>
      <c r="J52" s="455">
        <f>IF(F52="1 a 6",0,F52*ROUNDUP(I52/100,0))</f>
        <v>0</v>
      </c>
      <c r="K52" s="345"/>
      <c r="L52" s="332">
        <f>J52*K52</f>
        <v>0</v>
      </c>
      <c r="M52" s="614" t="s">
        <v>975</v>
      </c>
    </row>
    <row r="53" spans="1:13">
      <c r="A53" s="48">
        <v>3003</v>
      </c>
      <c r="B53" s="53" t="s">
        <v>768</v>
      </c>
      <c r="C53" s="604"/>
      <c r="D53" s="72" t="s">
        <v>692</v>
      </c>
      <c r="E53" s="43" t="s">
        <v>974</v>
      </c>
      <c r="F53" s="25">
        <v>2</v>
      </c>
      <c r="G53" s="26">
        <v>500</v>
      </c>
      <c r="H53" s="69" t="s">
        <v>332</v>
      </c>
      <c r="I53" s="433"/>
      <c r="J53" s="384">
        <f>ROUNDUP(I53/G53,0)*F53</f>
        <v>0</v>
      </c>
      <c r="K53" s="383"/>
      <c r="L53" s="332">
        <f>J53*K53</f>
        <v>0</v>
      </c>
      <c r="M53" s="615"/>
    </row>
    <row r="54" spans="1:13">
      <c r="A54" s="48"/>
      <c r="B54" s="131" t="s">
        <v>976</v>
      </c>
      <c r="C54" s="3"/>
      <c r="D54" s="132"/>
      <c r="E54" s="463"/>
      <c r="F54" s="463"/>
      <c r="G54" s="463"/>
      <c r="H54" s="463"/>
      <c r="I54" s="463"/>
      <c r="J54" s="463"/>
      <c r="K54" s="463"/>
      <c r="L54" s="464"/>
      <c r="M54" s="133"/>
    </row>
    <row r="55" spans="1:13">
      <c r="A55" s="48"/>
      <c r="B55" s="131" t="s">
        <v>977</v>
      </c>
      <c r="C55" s="3"/>
      <c r="D55" s="132"/>
      <c r="E55" s="463"/>
      <c r="F55" s="463"/>
      <c r="G55" s="463"/>
      <c r="H55" s="463"/>
      <c r="I55" s="463"/>
      <c r="J55" s="463"/>
      <c r="K55" s="463"/>
      <c r="L55" s="464"/>
      <c r="M55" s="133"/>
    </row>
    <row r="56" spans="1:13">
      <c r="A56" s="48"/>
      <c r="B56" s="131" t="s">
        <v>978</v>
      </c>
      <c r="C56" s="3"/>
      <c r="D56" s="132"/>
      <c r="E56" s="463"/>
      <c r="F56" s="463"/>
      <c r="G56" s="463"/>
      <c r="H56" s="463"/>
      <c r="I56" s="463"/>
      <c r="J56" s="463"/>
      <c r="K56" s="463"/>
      <c r="L56" s="464"/>
      <c r="M56" s="133"/>
    </row>
    <row r="57" spans="1:13">
      <c r="A57" s="48">
        <v>7536</v>
      </c>
      <c r="B57" s="53" t="s">
        <v>979</v>
      </c>
      <c r="C57" s="164"/>
      <c r="D57" s="165" t="s">
        <v>980</v>
      </c>
      <c r="E57" s="66" t="s">
        <v>981</v>
      </c>
      <c r="F57" s="33">
        <v>1</v>
      </c>
      <c r="G57" s="65" t="s">
        <v>982</v>
      </c>
      <c r="H57" s="69" t="s">
        <v>982</v>
      </c>
      <c r="I57" s="433"/>
      <c r="J57" s="384">
        <f>ROUNDUP(I57,0)*F57</f>
        <v>0</v>
      </c>
      <c r="K57" s="383"/>
      <c r="L57" s="332">
        <f>J57*K57</f>
        <v>0</v>
      </c>
      <c r="M57" s="74"/>
    </row>
    <row r="58" spans="1:13">
      <c r="A58" s="48">
        <v>7537</v>
      </c>
      <c r="B58" s="53" t="s">
        <v>983</v>
      </c>
      <c r="C58" s="164"/>
      <c r="D58" s="165" t="s">
        <v>980</v>
      </c>
      <c r="E58" s="66" t="s">
        <v>981</v>
      </c>
      <c r="F58" s="33">
        <v>1</v>
      </c>
      <c r="G58" s="65" t="s">
        <v>982</v>
      </c>
      <c r="H58" s="69" t="s">
        <v>982</v>
      </c>
      <c r="I58" s="433"/>
      <c r="J58" s="384">
        <f>ROUNDUP(I58,0)*F58</f>
        <v>0</v>
      </c>
      <c r="K58" s="383"/>
      <c r="L58" s="332">
        <f>J58*K58</f>
        <v>0</v>
      </c>
      <c r="M58" s="74"/>
    </row>
    <row r="59" spans="1:13">
      <c r="A59" s="48">
        <v>7538</v>
      </c>
      <c r="B59" s="53" t="s">
        <v>984</v>
      </c>
      <c r="C59" s="164"/>
      <c r="D59" s="165" t="s">
        <v>980</v>
      </c>
      <c r="E59" s="66" t="s">
        <v>981</v>
      </c>
      <c r="F59" s="33">
        <v>1</v>
      </c>
      <c r="G59" s="65" t="s">
        <v>982</v>
      </c>
      <c r="H59" s="69" t="s">
        <v>982</v>
      </c>
      <c r="I59" s="433"/>
      <c r="J59" s="384">
        <f>ROUNDUP(I59,0)*F59</f>
        <v>0</v>
      </c>
      <c r="K59" s="383"/>
      <c r="L59" s="332">
        <f>J59*K59</f>
        <v>0</v>
      </c>
      <c r="M59" s="74"/>
    </row>
    <row r="60" spans="1:13">
      <c r="A60" s="48">
        <v>7539</v>
      </c>
      <c r="B60" s="53" t="s">
        <v>985</v>
      </c>
      <c r="C60" s="164"/>
      <c r="D60" s="165" t="s">
        <v>980</v>
      </c>
      <c r="E60" s="66" t="s">
        <v>981</v>
      </c>
      <c r="F60" s="33">
        <v>1</v>
      </c>
      <c r="G60" s="65" t="s">
        <v>982</v>
      </c>
      <c r="H60" s="69" t="s">
        <v>982</v>
      </c>
      <c r="I60" s="433"/>
      <c r="J60" s="384">
        <f>ROUNDUP(I60,0)*F60</f>
        <v>0</v>
      </c>
      <c r="K60" s="383"/>
      <c r="L60" s="332">
        <f>J60*K60</f>
        <v>0</v>
      </c>
      <c r="M60" s="74"/>
    </row>
    <row r="61" spans="1:13">
      <c r="A61" s="48">
        <v>7540</v>
      </c>
      <c r="B61" s="53" t="s">
        <v>986</v>
      </c>
      <c r="C61" s="164"/>
      <c r="D61" s="165" t="s">
        <v>980</v>
      </c>
      <c r="E61" s="66" t="s">
        <v>981</v>
      </c>
      <c r="F61" s="33">
        <v>1</v>
      </c>
      <c r="G61" s="65" t="s">
        <v>982</v>
      </c>
      <c r="H61" s="69" t="s">
        <v>982</v>
      </c>
      <c r="I61" s="433"/>
      <c r="J61" s="384">
        <f>ROUNDUP(I61,0)*F61</f>
        <v>0</v>
      </c>
      <c r="K61" s="383"/>
      <c r="L61" s="332">
        <f>J61*K61</f>
        <v>0</v>
      </c>
      <c r="M61" s="74"/>
    </row>
    <row r="62" spans="1:13">
      <c r="A62" s="48"/>
      <c r="B62" s="131" t="s">
        <v>987</v>
      </c>
      <c r="C62" s="3"/>
      <c r="D62" s="132"/>
      <c r="E62" s="463"/>
      <c r="F62" s="463"/>
      <c r="G62" s="463"/>
      <c r="H62" s="463"/>
      <c r="I62" s="463"/>
      <c r="J62" s="463"/>
      <c r="K62" s="463"/>
      <c r="L62" s="464"/>
      <c r="M62" s="133"/>
    </row>
    <row r="63" spans="1:13">
      <c r="A63" s="48">
        <v>7541</v>
      </c>
      <c r="B63" s="53" t="s">
        <v>988</v>
      </c>
      <c r="C63" s="164"/>
      <c r="D63" s="165"/>
      <c r="E63" s="66" t="s">
        <v>989</v>
      </c>
      <c r="F63" s="33">
        <v>1</v>
      </c>
      <c r="G63" s="65" t="s">
        <v>982</v>
      </c>
      <c r="H63" s="69" t="s">
        <v>982</v>
      </c>
      <c r="I63" s="433"/>
      <c r="J63" s="384">
        <f t="shared" ref="J63:J72" si="1">ROUNDUP(I63,0)*F63</f>
        <v>0</v>
      </c>
      <c r="K63" s="383"/>
      <c r="L63" s="332">
        <f t="shared" ref="L63:L72" si="2">J63*K63</f>
        <v>0</v>
      </c>
      <c r="M63" s="74"/>
    </row>
    <row r="64" spans="1:13">
      <c r="A64" s="48">
        <v>7542</v>
      </c>
      <c r="B64" s="53" t="s">
        <v>990</v>
      </c>
      <c r="C64" s="164"/>
      <c r="D64" s="165"/>
      <c r="E64" s="66" t="s">
        <v>989</v>
      </c>
      <c r="F64" s="33">
        <v>1</v>
      </c>
      <c r="G64" s="65" t="s">
        <v>982</v>
      </c>
      <c r="H64" s="69" t="s">
        <v>982</v>
      </c>
      <c r="I64" s="433"/>
      <c r="J64" s="384">
        <f t="shared" si="1"/>
        <v>0</v>
      </c>
      <c r="K64" s="383"/>
      <c r="L64" s="332">
        <f t="shared" si="2"/>
        <v>0</v>
      </c>
      <c r="M64" s="74"/>
    </row>
    <row r="65" spans="1:13">
      <c r="A65" s="48">
        <v>7543</v>
      </c>
      <c r="B65" s="53" t="s">
        <v>991</v>
      </c>
      <c r="C65" s="78" t="s">
        <v>1299</v>
      </c>
      <c r="D65" s="165"/>
      <c r="E65" s="66" t="s">
        <v>992</v>
      </c>
      <c r="F65" s="33">
        <v>1</v>
      </c>
      <c r="G65" s="65" t="s">
        <v>982</v>
      </c>
      <c r="H65" s="69" t="s">
        <v>982</v>
      </c>
      <c r="I65" s="433"/>
      <c r="J65" s="384">
        <f t="shared" si="1"/>
        <v>0</v>
      </c>
      <c r="K65" s="383"/>
      <c r="L65" s="332">
        <f t="shared" si="2"/>
        <v>0</v>
      </c>
      <c r="M65" s="74" t="s">
        <v>993</v>
      </c>
    </row>
    <row r="66" spans="1:13">
      <c r="A66" s="48">
        <v>7544</v>
      </c>
      <c r="B66" s="53" t="s">
        <v>994</v>
      </c>
      <c r="C66" s="78" t="s">
        <v>1299</v>
      </c>
      <c r="D66" s="165"/>
      <c r="E66" s="66" t="s">
        <v>992</v>
      </c>
      <c r="F66" s="33">
        <v>1</v>
      </c>
      <c r="G66" s="65" t="s">
        <v>982</v>
      </c>
      <c r="H66" s="69" t="s">
        <v>982</v>
      </c>
      <c r="I66" s="433"/>
      <c r="J66" s="384">
        <f t="shared" si="1"/>
        <v>0</v>
      </c>
      <c r="K66" s="383"/>
      <c r="L66" s="332">
        <f t="shared" si="2"/>
        <v>0</v>
      </c>
      <c r="M66" s="74" t="s">
        <v>995</v>
      </c>
    </row>
    <row r="67" spans="1:13">
      <c r="A67" s="48">
        <v>7545</v>
      </c>
      <c r="B67" s="53" t="s">
        <v>996</v>
      </c>
      <c r="C67" s="164"/>
      <c r="D67" s="165"/>
      <c r="E67" s="66" t="s">
        <v>997</v>
      </c>
      <c r="F67" s="33">
        <v>1</v>
      </c>
      <c r="G67" s="65" t="s">
        <v>982</v>
      </c>
      <c r="H67" s="69" t="s">
        <v>982</v>
      </c>
      <c r="I67" s="433"/>
      <c r="J67" s="384">
        <f t="shared" si="1"/>
        <v>0</v>
      </c>
      <c r="K67" s="383"/>
      <c r="L67" s="332">
        <f t="shared" si="2"/>
        <v>0</v>
      </c>
      <c r="M67" s="74"/>
    </row>
    <row r="68" spans="1:13">
      <c r="A68" s="48">
        <v>7546</v>
      </c>
      <c r="B68" s="53" t="s">
        <v>685</v>
      </c>
      <c r="C68" s="603" t="s">
        <v>1299</v>
      </c>
      <c r="D68" s="165"/>
      <c r="E68" s="66" t="s">
        <v>998</v>
      </c>
      <c r="F68" s="33">
        <v>1</v>
      </c>
      <c r="G68" s="65" t="s">
        <v>982</v>
      </c>
      <c r="H68" s="69" t="s">
        <v>982</v>
      </c>
      <c r="I68" s="433"/>
      <c r="J68" s="384">
        <f t="shared" si="1"/>
        <v>0</v>
      </c>
      <c r="K68" s="383"/>
      <c r="L68" s="332">
        <f t="shared" si="2"/>
        <v>0</v>
      </c>
      <c r="M68" s="614" t="s">
        <v>999</v>
      </c>
    </row>
    <row r="69" spans="1:13">
      <c r="A69" s="48">
        <v>7547</v>
      </c>
      <c r="B69" s="53" t="s">
        <v>1000</v>
      </c>
      <c r="C69" s="626"/>
      <c r="D69" s="165"/>
      <c r="E69" s="66" t="s">
        <v>998</v>
      </c>
      <c r="F69" s="33">
        <v>1</v>
      </c>
      <c r="G69" s="65" t="s">
        <v>982</v>
      </c>
      <c r="H69" s="69" t="s">
        <v>982</v>
      </c>
      <c r="I69" s="433"/>
      <c r="J69" s="384">
        <f t="shared" si="1"/>
        <v>0</v>
      </c>
      <c r="K69" s="383"/>
      <c r="L69" s="332">
        <f t="shared" si="2"/>
        <v>0</v>
      </c>
      <c r="M69" s="629"/>
    </row>
    <row r="70" spans="1:13">
      <c r="A70" s="48">
        <v>7548</v>
      </c>
      <c r="B70" s="53" t="s">
        <v>1001</v>
      </c>
      <c r="C70" s="626"/>
      <c r="D70" s="165"/>
      <c r="E70" s="66" t="s">
        <v>998</v>
      </c>
      <c r="F70" s="33">
        <v>1</v>
      </c>
      <c r="G70" s="65" t="s">
        <v>982</v>
      </c>
      <c r="H70" s="69" t="s">
        <v>982</v>
      </c>
      <c r="I70" s="433"/>
      <c r="J70" s="384">
        <f t="shared" si="1"/>
        <v>0</v>
      </c>
      <c r="K70" s="383"/>
      <c r="L70" s="332">
        <f t="shared" si="2"/>
        <v>0</v>
      </c>
      <c r="M70" s="629"/>
    </row>
    <row r="71" spans="1:13">
      <c r="A71" s="48">
        <v>7549</v>
      </c>
      <c r="B71" s="53" t="s">
        <v>1002</v>
      </c>
      <c r="C71" s="626"/>
      <c r="D71" s="165"/>
      <c r="E71" s="66" t="s">
        <v>998</v>
      </c>
      <c r="F71" s="33">
        <v>1</v>
      </c>
      <c r="G71" s="65" t="s">
        <v>982</v>
      </c>
      <c r="H71" s="69" t="s">
        <v>982</v>
      </c>
      <c r="I71" s="433"/>
      <c r="J71" s="384">
        <f t="shared" si="1"/>
        <v>0</v>
      </c>
      <c r="K71" s="383"/>
      <c r="L71" s="332">
        <f t="shared" si="2"/>
        <v>0</v>
      </c>
      <c r="M71" s="629"/>
    </row>
    <row r="72" spans="1:13">
      <c r="A72" s="48">
        <v>7550</v>
      </c>
      <c r="B72" s="53" t="s">
        <v>1003</v>
      </c>
      <c r="C72" s="604"/>
      <c r="D72" s="165"/>
      <c r="E72" s="66" t="s">
        <v>998</v>
      </c>
      <c r="F72" s="33">
        <v>1</v>
      </c>
      <c r="G72" s="65" t="s">
        <v>982</v>
      </c>
      <c r="H72" s="69" t="s">
        <v>982</v>
      </c>
      <c r="I72" s="433"/>
      <c r="J72" s="384">
        <f t="shared" si="1"/>
        <v>0</v>
      </c>
      <c r="K72" s="383"/>
      <c r="L72" s="332">
        <f t="shared" si="2"/>
        <v>0</v>
      </c>
      <c r="M72" s="615"/>
    </row>
    <row r="73" spans="1:13">
      <c r="A73" s="48"/>
      <c r="B73" s="131" t="s">
        <v>1004</v>
      </c>
      <c r="C73" s="3"/>
      <c r="D73" s="132"/>
      <c r="E73" s="463"/>
      <c r="F73" s="463"/>
      <c r="G73" s="463"/>
      <c r="H73" s="463"/>
      <c r="I73" s="463"/>
      <c r="J73" s="463"/>
      <c r="K73" s="463"/>
      <c r="L73" s="464"/>
      <c r="M73" s="133"/>
    </row>
    <row r="74" spans="1:13">
      <c r="A74" s="48"/>
      <c r="B74" s="53" t="s">
        <v>979</v>
      </c>
      <c r="C74" s="162"/>
      <c r="D74" s="163"/>
      <c r="E74" s="43" t="s">
        <v>981</v>
      </c>
      <c r="F74" s="33">
        <v>1</v>
      </c>
      <c r="G74" s="65" t="s">
        <v>982</v>
      </c>
      <c r="H74" s="69" t="s">
        <v>982</v>
      </c>
      <c r="I74" s="433"/>
      <c r="J74" s="384">
        <f>ROUNDUP(I74,0)*F74</f>
        <v>0</v>
      </c>
      <c r="K74" s="383"/>
      <c r="L74" s="332">
        <f>J74*K74</f>
        <v>0</v>
      </c>
      <c r="M74" s="74"/>
    </row>
    <row r="75" spans="1:13">
      <c r="A75" s="48"/>
      <c r="B75" s="131" t="s">
        <v>1005</v>
      </c>
      <c r="C75" s="3"/>
      <c r="D75" s="132"/>
      <c r="E75" s="463"/>
      <c r="F75" s="463"/>
      <c r="G75" s="463"/>
      <c r="H75" s="463"/>
      <c r="I75" s="463"/>
      <c r="J75" s="463"/>
      <c r="K75" s="463"/>
      <c r="L75" s="464"/>
      <c r="M75" s="133"/>
    </row>
    <row r="76" spans="1:13">
      <c r="A76" s="48">
        <v>3004</v>
      </c>
      <c r="B76" s="53" t="s">
        <v>685</v>
      </c>
      <c r="C76" s="162"/>
      <c r="D76" s="163" t="s">
        <v>973</v>
      </c>
      <c r="E76" s="66" t="s">
        <v>981</v>
      </c>
      <c r="F76" s="33">
        <v>1</v>
      </c>
      <c r="G76" s="65" t="s">
        <v>982</v>
      </c>
      <c r="H76" s="69" t="s">
        <v>982</v>
      </c>
      <c r="I76" s="433"/>
      <c r="J76" s="384">
        <f>ROUNDUP(I76,0)*F76</f>
        <v>0</v>
      </c>
      <c r="K76" s="383"/>
      <c r="L76" s="332">
        <f>J76*K76</f>
        <v>0</v>
      </c>
      <c r="M76" s="74"/>
    </row>
    <row r="77" spans="1:13">
      <c r="A77" s="48">
        <v>3502</v>
      </c>
      <c r="B77" s="53" t="s">
        <v>1006</v>
      </c>
      <c r="C77" s="167"/>
      <c r="D77" s="165"/>
      <c r="E77" s="66"/>
      <c r="F77" s="33">
        <v>1</v>
      </c>
      <c r="G77" s="65" t="s">
        <v>982</v>
      </c>
      <c r="H77" s="69" t="s">
        <v>982</v>
      </c>
      <c r="I77" s="433"/>
      <c r="J77" s="384">
        <f>ROUNDUP(I77,0)*F77</f>
        <v>0</v>
      </c>
      <c r="K77" s="383"/>
      <c r="L77" s="332">
        <f>J77*K77</f>
        <v>0</v>
      </c>
      <c r="M77" s="74"/>
    </row>
    <row r="78" spans="1:13">
      <c r="A78" s="48"/>
      <c r="B78" s="131" t="s">
        <v>1007</v>
      </c>
      <c r="C78" s="3"/>
      <c r="D78" s="132"/>
      <c r="E78" s="463"/>
      <c r="F78" s="463"/>
      <c r="G78" s="463"/>
      <c r="H78" s="463"/>
      <c r="I78" s="463"/>
      <c r="J78" s="463"/>
      <c r="K78" s="463"/>
      <c r="L78" s="464"/>
      <c r="M78" s="133"/>
    </row>
    <row r="79" spans="1:13">
      <c r="A79" s="48">
        <v>3503</v>
      </c>
      <c r="B79" s="53" t="s">
        <v>685</v>
      </c>
      <c r="C79" s="167"/>
      <c r="D79" s="165" t="s">
        <v>1008</v>
      </c>
      <c r="E79" s="66" t="s">
        <v>1009</v>
      </c>
      <c r="F79" s="33">
        <v>1</v>
      </c>
      <c r="G79" s="65" t="s">
        <v>982</v>
      </c>
      <c r="H79" s="69" t="s">
        <v>982</v>
      </c>
      <c r="I79" s="433"/>
      <c r="J79" s="384">
        <f>ROUNDUP(I79,0)*F79</f>
        <v>0</v>
      </c>
      <c r="K79" s="383"/>
      <c r="L79" s="332">
        <f>J79*K79</f>
        <v>0</v>
      </c>
      <c r="M79" s="74"/>
    </row>
    <row r="80" spans="1:13">
      <c r="A80" s="48"/>
      <c r="B80" s="131" t="s">
        <v>1010</v>
      </c>
      <c r="C80" s="3"/>
      <c r="D80" s="132"/>
      <c r="E80" s="463"/>
      <c r="F80" s="463"/>
      <c r="G80" s="463"/>
      <c r="H80" s="463"/>
      <c r="I80" s="463"/>
      <c r="J80" s="463"/>
      <c r="K80" s="463"/>
      <c r="L80" s="464"/>
      <c r="M80" s="133"/>
    </row>
    <row r="81" spans="1:13">
      <c r="A81" s="48">
        <v>2005</v>
      </c>
      <c r="B81" s="53" t="s">
        <v>1011</v>
      </c>
      <c r="C81" s="167"/>
      <c r="D81" s="165" t="s">
        <v>1012</v>
      </c>
      <c r="E81" s="66" t="s">
        <v>1009</v>
      </c>
      <c r="F81" s="33">
        <v>1</v>
      </c>
      <c r="G81" s="65" t="s">
        <v>982</v>
      </c>
      <c r="H81" s="69" t="s">
        <v>982</v>
      </c>
      <c r="I81" s="433"/>
      <c r="J81" s="384">
        <f>ROUNDUP(I81,0)*F81</f>
        <v>0</v>
      </c>
      <c r="K81" s="383"/>
      <c r="L81" s="332">
        <f>J81*K81</f>
        <v>0</v>
      </c>
      <c r="M81" s="74"/>
    </row>
    <row r="82" spans="1:13">
      <c r="A82" s="48"/>
      <c r="B82" s="131" t="s">
        <v>1013</v>
      </c>
      <c r="C82" s="3"/>
      <c r="D82" s="132"/>
      <c r="E82" s="463"/>
      <c r="F82" s="463"/>
      <c r="G82" s="463"/>
      <c r="H82" s="463"/>
      <c r="I82" s="463"/>
      <c r="J82" s="463"/>
      <c r="K82" s="463"/>
      <c r="L82" s="464"/>
      <c r="M82" s="133"/>
    </row>
    <row r="83" spans="1:13">
      <c r="A83" s="48"/>
      <c r="B83" s="53" t="s">
        <v>1014</v>
      </c>
      <c r="C83" s="118" t="s">
        <v>1299</v>
      </c>
      <c r="D83" s="165" t="s">
        <v>1015</v>
      </c>
      <c r="E83" s="66" t="s">
        <v>1009</v>
      </c>
      <c r="F83" s="33">
        <v>1</v>
      </c>
      <c r="G83" s="65" t="s">
        <v>982</v>
      </c>
      <c r="H83" s="69" t="s">
        <v>982</v>
      </c>
      <c r="I83" s="433"/>
      <c r="J83" s="384">
        <f>ROUNDUP(I83,0)*F83</f>
        <v>0</v>
      </c>
      <c r="K83" s="383"/>
      <c r="L83" s="332">
        <f>J83*K83</f>
        <v>0</v>
      </c>
      <c r="M83" s="74" t="s">
        <v>1016</v>
      </c>
    </row>
    <row r="84" spans="1:13">
      <c r="A84" s="48">
        <v>3507</v>
      </c>
      <c r="B84" s="53" t="s">
        <v>1017</v>
      </c>
      <c r="C84" s="118"/>
      <c r="D84" s="165" t="s">
        <v>1015</v>
      </c>
      <c r="E84" s="66" t="s">
        <v>1009</v>
      </c>
      <c r="F84" s="33">
        <v>1</v>
      </c>
      <c r="G84" s="65" t="s">
        <v>982</v>
      </c>
      <c r="H84" s="69" t="s">
        <v>982</v>
      </c>
      <c r="I84" s="433"/>
      <c r="J84" s="384">
        <f>ROUNDUP(I84,0)*F84</f>
        <v>0</v>
      </c>
      <c r="K84" s="383"/>
      <c r="L84" s="332">
        <f>J84*K84</f>
        <v>0</v>
      </c>
      <c r="M84" s="74"/>
    </row>
    <row r="85" spans="1:13">
      <c r="A85" s="48">
        <v>3508</v>
      </c>
      <c r="B85" s="53" t="s">
        <v>990</v>
      </c>
      <c r="C85" s="118"/>
      <c r="D85" s="165" t="s">
        <v>1018</v>
      </c>
      <c r="E85" s="66" t="s">
        <v>1009</v>
      </c>
      <c r="F85" s="33">
        <v>1</v>
      </c>
      <c r="G85" s="65" t="s">
        <v>982</v>
      </c>
      <c r="H85" s="69" t="s">
        <v>982</v>
      </c>
      <c r="I85" s="433"/>
      <c r="J85" s="384">
        <f>ROUNDUP(I85,0)*F85</f>
        <v>0</v>
      </c>
      <c r="K85" s="383"/>
      <c r="L85" s="332">
        <f>J85*K85</f>
        <v>0</v>
      </c>
      <c r="M85" s="74"/>
    </row>
    <row r="86" spans="1:13">
      <c r="A86" s="48">
        <v>3509</v>
      </c>
      <c r="B86" s="53" t="s">
        <v>1019</v>
      </c>
      <c r="C86" s="118"/>
      <c r="D86" s="165" t="s">
        <v>1018</v>
      </c>
      <c r="E86" s="66" t="s">
        <v>1009</v>
      </c>
      <c r="F86" s="33">
        <v>1</v>
      </c>
      <c r="G86" s="65" t="s">
        <v>982</v>
      </c>
      <c r="H86" s="69" t="s">
        <v>982</v>
      </c>
      <c r="I86" s="433"/>
      <c r="J86" s="384">
        <f>ROUNDUP(I86,0)*F86</f>
        <v>0</v>
      </c>
      <c r="K86" s="383"/>
      <c r="L86" s="332">
        <f>J86*K86</f>
        <v>0</v>
      </c>
      <c r="M86" s="74"/>
    </row>
    <row r="87" spans="1:13">
      <c r="A87" s="48"/>
      <c r="B87" s="131" t="s">
        <v>1020</v>
      </c>
      <c r="C87" s="3"/>
      <c r="D87" s="132"/>
      <c r="E87" s="463"/>
      <c r="F87" s="463"/>
      <c r="G87" s="463"/>
      <c r="H87" s="463"/>
      <c r="I87" s="463"/>
      <c r="J87" s="463"/>
      <c r="K87" s="463"/>
      <c r="L87" s="464"/>
      <c r="M87" s="133"/>
    </row>
    <row r="88" spans="1:13">
      <c r="A88" s="48">
        <v>7503</v>
      </c>
      <c r="B88" s="53" t="s">
        <v>1021</v>
      </c>
      <c r="C88" s="118"/>
      <c r="D88" s="165"/>
      <c r="E88" s="66" t="s">
        <v>1009</v>
      </c>
      <c r="F88" s="33">
        <v>1</v>
      </c>
      <c r="G88" s="65" t="s">
        <v>1022</v>
      </c>
      <c r="H88" s="69" t="s">
        <v>1022</v>
      </c>
      <c r="I88" s="433"/>
      <c r="J88" s="384">
        <f>ROUNDUP(I88,0)*F88</f>
        <v>0</v>
      </c>
      <c r="K88" s="383"/>
      <c r="L88" s="332">
        <f>J88*K88</f>
        <v>0</v>
      </c>
      <c r="M88" s="74"/>
    </row>
    <row r="89" spans="1:13">
      <c r="A89" s="48"/>
      <c r="B89" s="131" t="s">
        <v>1023</v>
      </c>
      <c r="C89" s="3"/>
      <c r="D89" s="132"/>
      <c r="E89" s="463"/>
      <c r="F89" s="463"/>
      <c r="G89" s="463"/>
      <c r="H89" s="463"/>
      <c r="I89" s="463"/>
      <c r="J89" s="463"/>
      <c r="K89" s="463"/>
      <c r="L89" s="464"/>
      <c r="M89" s="133"/>
    </row>
    <row r="90" spans="1:13">
      <c r="A90" s="48"/>
      <c r="B90" s="53" t="s">
        <v>1024</v>
      </c>
      <c r="C90" s="118" t="s">
        <v>1299</v>
      </c>
      <c r="D90" s="165"/>
      <c r="E90" s="66" t="s">
        <v>1009</v>
      </c>
      <c r="F90" s="33">
        <v>1</v>
      </c>
      <c r="G90" s="65" t="s">
        <v>982</v>
      </c>
      <c r="H90" s="69" t="s">
        <v>982</v>
      </c>
      <c r="I90" s="433"/>
      <c r="J90" s="384">
        <f>ROUNDUP(I90,0)*F90</f>
        <v>0</v>
      </c>
      <c r="K90" s="383"/>
      <c r="L90" s="332">
        <f>J90*K90</f>
        <v>0</v>
      </c>
      <c r="M90" s="74" t="s">
        <v>1016</v>
      </c>
    </row>
    <row r="91" spans="1:13">
      <c r="A91" s="48">
        <v>7552</v>
      </c>
      <c r="B91" s="53" t="s">
        <v>1017</v>
      </c>
      <c r="C91" s="118"/>
      <c r="D91" s="165"/>
      <c r="E91" s="66" t="s">
        <v>1009</v>
      </c>
      <c r="F91" s="33">
        <v>1</v>
      </c>
      <c r="G91" s="65" t="s">
        <v>982</v>
      </c>
      <c r="H91" s="69" t="s">
        <v>982</v>
      </c>
      <c r="I91" s="433"/>
      <c r="J91" s="384">
        <f>ROUNDUP(I91,0)*F91</f>
        <v>0</v>
      </c>
      <c r="K91" s="383"/>
      <c r="L91" s="332">
        <f>J91*K91</f>
        <v>0</v>
      </c>
      <c r="M91" s="74"/>
    </row>
    <row r="92" spans="1:13">
      <c r="A92" s="48">
        <v>7553</v>
      </c>
      <c r="B92" s="53" t="s">
        <v>990</v>
      </c>
      <c r="C92" s="118"/>
      <c r="D92" s="165"/>
      <c r="E92" s="66" t="s">
        <v>1009</v>
      </c>
      <c r="F92" s="33">
        <v>1</v>
      </c>
      <c r="G92" s="65" t="s">
        <v>982</v>
      </c>
      <c r="H92" s="69" t="s">
        <v>982</v>
      </c>
      <c r="I92" s="433"/>
      <c r="J92" s="384">
        <f>ROUNDUP(I92,0)*F92</f>
        <v>0</v>
      </c>
      <c r="K92" s="383"/>
      <c r="L92" s="332">
        <f>J92*K92</f>
        <v>0</v>
      </c>
      <c r="M92" s="74"/>
    </row>
    <row r="93" spans="1:13">
      <c r="A93" s="48">
        <v>7554</v>
      </c>
      <c r="B93" s="53" t="s">
        <v>835</v>
      </c>
      <c r="C93" s="118"/>
      <c r="D93" s="165"/>
      <c r="E93" s="66" t="s">
        <v>1009</v>
      </c>
      <c r="F93" s="33">
        <v>1</v>
      </c>
      <c r="G93" s="65" t="s">
        <v>982</v>
      </c>
      <c r="H93" s="69" t="s">
        <v>982</v>
      </c>
      <c r="I93" s="433"/>
      <c r="J93" s="384">
        <f>ROUNDUP(I93,0)*F93</f>
        <v>0</v>
      </c>
      <c r="K93" s="383"/>
      <c r="L93" s="332">
        <f>J93*K93</f>
        <v>0</v>
      </c>
      <c r="M93" s="74"/>
    </row>
    <row r="94" spans="1:13" ht="22.5">
      <c r="A94" s="48">
        <v>7555</v>
      </c>
      <c r="B94" s="53" t="s">
        <v>1025</v>
      </c>
      <c r="C94" s="118" t="s">
        <v>1299</v>
      </c>
      <c r="D94" s="165"/>
      <c r="E94" s="66" t="s">
        <v>1009</v>
      </c>
      <c r="F94" s="33">
        <v>1</v>
      </c>
      <c r="G94" s="65" t="s">
        <v>982</v>
      </c>
      <c r="H94" s="69" t="s">
        <v>982</v>
      </c>
      <c r="I94" s="433"/>
      <c r="J94" s="384">
        <f>ROUNDUP(I94,0)*F94</f>
        <v>0</v>
      </c>
      <c r="K94" s="383"/>
      <c r="L94" s="332">
        <f>J94*K94</f>
        <v>0</v>
      </c>
      <c r="M94" s="74" t="s">
        <v>1026</v>
      </c>
    </row>
    <row r="95" spans="1:13">
      <c r="A95" s="48"/>
      <c r="B95" s="131" t="s">
        <v>1027</v>
      </c>
      <c r="C95" s="3"/>
      <c r="D95" s="132"/>
      <c r="E95" s="463"/>
      <c r="F95" s="463"/>
      <c r="G95" s="463"/>
      <c r="H95" s="463"/>
      <c r="I95" s="463"/>
      <c r="J95" s="463"/>
      <c r="K95" s="463"/>
      <c r="L95" s="464"/>
      <c r="M95" s="133"/>
    </row>
    <row r="96" spans="1:13">
      <c r="A96" s="48"/>
      <c r="B96" s="53" t="s">
        <v>1024</v>
      </c>
      <c r="C96" s="118" t="s">
        <v>1299</v>
      </c>
      <c r="D96" s="165"/>
      <c r="E96" s="66"/>
      <c r="F96" s="33">
        <v>1</v>
      </c>
      <c r="G96" s="65" t="s">
        <v>982</v>
      </c>
      <c r="H96" s="69" t="s">
        <v>982</v>
      </c>
      <c r="I96" s="433"/>
      <c r="J96" s="384">
        <f>ROUNDUP(I96,0)*F96</f>
        <v>0</v>
      </c>
      <c r="K96" s="383"/>
      <c r="L96" s="332">
        <f>J96*K96</f>
        <v>0</v>
      </c>
      <c r="M96" s="74" t="s">
        <v>1016</v>
      </c>
    </row>
    <row r="97" spans="1:13">
      <c r="A97" s="48">
        <v>7557</v>
      </c>
      <c r="B97" s="53" t="s">
        <v>835</v>
      </c>
      <c r="C97" s="118"/>
      <c r="D97" s="165"/>
      <c r="E97" s="66" t="s">
        <v>1009</v>
      </c>
      <c r="F97" s="33">
        <v>1</v>
      </c>
      <c r="G97" s="65" t="s">
        <v>982</v>
      </c>
      <c r="H97" s="69" t="s">
        <v>982</v>
      </c>
      <c r="I97" s="433"/>
      <c r="J97" s="384">
        <f>ROUNDUP(I97,0)*F97</f>
        <v>0</v>
      </c>
      <c r="K97" s="383"/>
      <c r="L97" s="332">
        <f>J97*K97</f>
        <v>0</v>
      </c>
      <c r="M97" s="74"/>
    </row>
    <row r="98" spans="1:13">
      <c r="A98" s="48">
        <v>7558</v>
      </c>
      <c r="B98" s="53" t="s">
        <v>1017</v>
      </c>
      <c r="C98" s="118"/>
      <c r="D98" s="165"/>
      <c r="E98" s="66" t="s">
        <v>1009</v>
      </c>
      <c r="F98" s="33">
        <v>1</v>
      </c>
      <c r="G98" s="65" t="s">
        <v>982</v>
      </c>
      <c r="H98" s="69" t="s">
        <v>982</v>
      </c>
      <c r="I98" s="433"/>
      <c r="J98" s="384">
        <f>ROUNDUP(I98,0)*F98</f>
        <v>0</v>
      </c>
      <c r="K98" s="383"/>
      <c r="L98" s="332">
        <f>J98*K98</f>
        <v>0</v>
      </c>
      <c r="M98" s="74"/>
    </row>
    <row r="99" spans="1:13">
      <c r="A99" s="48">
        <v>7559</v>
      </c>
      <c r="B99" s="53" t="s">
        <v>990</v>
      </c>
      <c r="C99" s="118"/>
      <c r="D99" s="165"/>
      <c r="E99" s="66" t="s">
        <v>1009</v>
      </c>
      <c r="F99" s="33">
        <v>1</v>
      </c>
      <c r="G99" s="65" t="s">
        <v>982</v>
      </c>
      <c r="H99" s="69" t="s">
        <v>982</v>
      </c>
      <c r="I99" s="433"/>
      <c r="J99" s="384">
        <f>ROUNDUP(I99,0)*F99</f>
        <v>0</v>
      </c>
      <c r="K99" s="383"/>
      <c r="L99" s="332">
        <f>J99*K99</f>
        <v>0</v>
      </c>
      <c r="M99" s="74"/>
    </row>
    <row r="100" spans="1:13">
      <c r="A100" s="48"/>
      <c r="B100" s="131" t="s">
        <v>1028</v>
      </c>
      <c r="C100" s="3"/>
      <c r="D100" s="132"/>
      <c r="E100" s="463"/>
      <c r="F100" s="463"/>
      <c r="G100" s="463"/>
      <c r="H100" s="463"/>
      <c r="I100" s="463"/>
      <c r="J100" s="463"/>
      <c r="K100" s="463"/>
      <c r="L100" s="464"/>
      <c r="M100" s="133"/>
    </row>
    <row r="101" spans="1:13">
      <c r="A101" s="48"/>
      <c r="B101" s="53" t="s">
        <v>1029</v>
      </c>
      <c r="C101" s="118" t="s">
        <v>1299</v>
      </c>
      <c r="D101" s="165" t="s">
        <v>1030</v>
      </c>
      <c r="E101" s="66" t="s">
        <v>1009</v>
      </c>
      <c r="F101" s="33">
        <v>1</v>
      </c>
      <c r="G101" s="65" t="s">
        <v>982</v>
      </c>
      <c r="H101" s="69" t="s">
        <v>982</v>
      </c>
      <c r="I101" s="433"/>
      <c r="J101" s="384">
        <f t="shared" ref="J101:J107" si="3">ROUNDUP(I101,0)*F101</f>
        <v>0</v>
      </c>
      <c r="K101" s="383"/>
      <c r="L101" s="332">
        <f t="shared" ref="L101:L107" si="4">J101*K101</f>
        <v>0</v>
      </c>
      <c r="M101" s="74" t="s">
        <v>1016</v>
      </c>
    </row>
    <row r="102" spans="1:13">
      <c r="A102" s="48">
        <v>7561</v>
      </c>
      <c r="B102" s="53" t="s">
        <v>1031</v>
      </c>
      <c r="C102" s="118"/>
      <c r="D102" s="165" t="s">
        <v>1030</v>
      </c>
      <c r="E102" s="66" t="s">
        <v>1009</v>
      </c>
      <c r="F102" s="33">
        <v>1</v>
      </c>
      <c r="G102" s="65" t="s">
        <v>982</v>
      </c>
      <c r="H102" s="69" t="s">
        <v>982</v>
      </c>
      <c r="I102" s="433"/>
      <c r="J102" s="384">
        <f t="shared" si="3"/>
        <v>0</v>
      </c>
      <c r="K102" s="383"/>
      <c r="L102" s="332">
        <f t="shared" si="4"/>
        <v>0</v>
      </c>
      <c r="M102" s="74"/>
    </row>
    <row r="103" spans="1:13">
      <c r="A103" s="48">
        <v>7562</v>
      </c>
      <c r="B103" s="53" t="s">
        <v>685</v>
      </c>
      <c r="C103" s="118"/>
      <c r="D103" s="165" t="s">
        <v>1030</v>
      </c>
      <c r="E103" s="66" t="s">
        <v>1009</v>
      </c>
      <c r="F103" s="33">
        <v>1</v>
      </c>
      <c r="G103" s="65" t="s">
        <v>982</v>
      </c>
      <c r="H103" s="69" t="s">
        <v>982</v>
      </c>
      <c r="I103" s="433"/>
      <c r="J103" s="384">
        <f t="shared" si="3"/>
        <v>0</v>
      </c>
      <c r="K103" s="383"/>
      <c r="L103" s="332">
        <f t="shared" si="4"/>
        <v>0</v>
      </c>
      <c r="M103" s="74"/>
    </row>
    <row r="104" spans="1:13">
      <c r="A104" s="48">
        <v>7563</v>
      </c>
      <c r="B104" s="53" t="s">
        <v>1032</v>
      </c>
      <c r="C104" s="118"/>
      <c r="D104" s="165" t="s">
        <v>1033</v>
      </c>
      <c r="E104" s="66" t="s">
        <v>1009</v>
      </c>
      <c r="F104" s="33">
        <v>1</v>
      </c>
      <c r="G104" s="65" t="s">
        <v>982</v>
      </c>
      <c r="H104" s="69" t="s">
        <v>982</v>
      </c>
      <c r="I104" s="433"/>
      <c r="J104" s="384">
        <f t="shared" si="3"/>
        <v>0</v>
      </c>
      <c r="K104" s="383"/>
      <c r="L104" s="332">
        <f t="shared" si="4"/>
        <v>0</v>
      </c>
      <c r="M104" s="76"/>
    </row>
    <row r="105" spans="1:13">
      <c r="A105" s="48">
        <v>7564</v>
      </c>
      <c r="B105" s="53" t="s">
        <v>1034</v>
      </c>
      <c r="C105" s="118"/>
      <c r="D105" s="165" t="s">
        <v>1030</v>
      </c>
      <c r="E105" s="66" t="s">
        <v>1009</v>
      </c>
      <c r="F105" s="33">
        <v>1</v>
      </c>
      <c r="G105" s="65" t="s">
        <v>982</v>
      </c>
      <c r="H105" s="69" t="s">
        <v>982</v>
      </c>
      <c r="I105" s="433"/>
      <c r="J105" s="384">
        <f t="shared" si="3"/>
        <v>0</v>
      </c>
      <c r="K105" s="383"/>
      <c r="L105" s="332">
        <f t="shared" si="4"/>
        <v>0</v>
      </c>
      <c r="M105" s="74"/>
    </row>
    <row r="106" spans="1:13">
      <c r="A106" s="48">
        <v>7565</v>
      </c>
      <c r="B106" s="53" t="s">
        <v>1035</v>
      </c>
      <c r="C106" s="57"/>
      <c r="D106" s="163" t="s">
        <v>1030</v>
      </c>
      <c r="E106" s="66" t="s">
        <v>1036</v>
      </c>
      <c r="F106" s="25">
        <v>1</v>
      </c>
      <c r="G106" s="26" t="s">
        <v>982</v>
      </c>
      <c r="H106" s="69" t="s">
        <v>982</v>
      </c>
      <c r="I106" s="433"/>
      <c r="J106" s="384">
        <f t="shared" si="3"/>
        <v>0</v>
      </c>
      <c r="K106" s="383"/>
      <c r="L106" s="332">
        <f t="shared" si="4"/>
        <v>0</v>
      </c>
      <c r="M106" s="74"/>
    </row>
    <row r="107" spans="1:13" ht="22.5">
      <c r="A107" s="48">
        <v>7566</v>
      </c>
      <c r="B107" s="53" t="s">
        <v>1037</v>
      </c>
      <c r="C107" s="57" t="s">
        <v>1299</v>
      </c>
      <c r="D107" s="163"/>
      <c r="E107" s="43" t="s">
        <v>1036</v>
      </c>
      <c r="F107" s="25">
        <v>1</v>
      </c>
      <c r="G107" s="26" t="s">
        <v>982</v>
      </c>
      <c r="H107" s="69" t="s">
        <v>982</v>
      </c>
      <c r="I107" s="433"/>
      <c r="J107" s="384">
        <f t="shared" si="3"/>
        <v>0</v>
      </c>
      <c r="K107" s="383"/>
      <c r="L107" s="332">
        <f t="shared" si="4"/>
        <v>0</v>
      </c>
      <c r="M107" s="74" t="s">
        <v>1038</v>
      </c>
    </row>
    <row r="108" spans="1:13">
      <c r="A108" s="48"/>
      <c r="B108" s="131" t="s">
        <v>1039</v>
      </c>
      <c r="C108" s="3"/>
      <c r="D108" s="132"/>
      <c r="E108" s="463"/>
      <c r="F108" s="463"/>
      <c r="G108" s="463"/>
      <c r="H108" s="463"/>
      <c r="I108" s="463"/>
      <c r="J108" s="463"/>
      <c r="K108" s="463"/>
      <c r="L108" s="464"/>
      <c r="M108" s="133"/>
    </row>
    <row r="109" spans="1:13">
      <c r="A109" s="48"/>
      <c r="B109" s="53" t="s">
        <v>1029</v>
      </c>
      <c r="C109" s="118" t="s">
        <v>1299</v>
      </c>
      <c r="D109" s="165" t="s">
        <v>1040</v>
      </c>
      <c r="E109" s="66" t="s">
        <v>1009</v>
      </c>
      <c r="F109" s="33">
        <v>1</v>
      </c>
      <c r="G109" s="65" t="s">
        <v>982</v>
      </c>
      <c r="H109" s="69" t="s">
        <v>982</v>
      </c>
      <c r="I109" s="433"/>
      <c r="J109" s="384">
        <f>ROUNDUP(I109,0)*F109</f>
        <v>0</v>
      </c>
      <c r="K109" s="383"/>
      <c r="L109" s="332">
        <f>J109*K109</f>
        <v>0</v>
      </c>
      <c r="M109" s="74" t="s">
        <v>1016</v>
      </c>
    </row>
    <row r="110" spans="1:13">
      <c r="A110" s="48">
        <v>7568</v>
      </c>
      <c r="B110" s="53" t="s">
        <v>1041</v>
      </c>
      <c r="C110" s="118"/>
      <c r="D110" s="165" t="s">
        <v>1042</v>
      </c>
      <c r="E110" s="66" t="s">
        <v>1009</v>
      </c>
      <c r="F110" s="33">
        <v>1</v>
      </c>
      <c r="G110" s="26">
        <v>400</v>
      </c>
      <c r="H110" s="69" t="s">
        <v>332</v>
      </c>
      <c r="I110" s="433"/>
      <c r="J110" s="384">
        <f>ROUNDUP(I110/G110,0)*F110</f>
        <v>0</v>
      </c>
      <c r="K110" s="383"/>
      <c r="L110" s="332">
        <f>J110*K110</f>
        <v>0</v>
      </c>
      <c r="M110" s="74"/>
    </row>
    <row r="111" spans="1:13">
      <c r="A111" s="48">
        <v>7569</v>
      </c>
      <c r="B111" s="53" t="s">
        <v>1043</v>
      </c>
      <c r="C111" s="118"/>
      <c r="D111" s="165" t="s">
        <v>1044</v>
      </c>
      <c r="E111" s="66" t="s">
        <v>1009</v>
      </c>
      <c r="F111" s="33">
        <v>1</v>
      </c>
      <c r="G111" s="26">
        <v>400</v>
      </c>
      <c r="H111" s="69" t="s">
        <v>332</v>
      </c>
      <c r="I111" s="433"/>
      <c r="J111" s="384">
        <f>ROUNDUP(I111/G111,0)*F111</f>
        <v>0</v>
      </c>
      <c r="K111" s="383"/>
      <c r="L111" s="332">
        <f>J111*K111</f>
        <v>0</v>
      </c>
      <c r="M111" s="74"/>
    </row>
    <row r="112" spans="1:13">
      <c r="A112" s="48">
        <v>7570</v>
      </c>
      <c r="B112" s="53" t="s">
        <v>1045</v>
      </c>
      <c r="C112" s="118"/>
      <c r="D112" s="165" t="s">
        <v>1046</v>
      </c>
      <c r="E112" s="66" t="s">
        <v>1009</v>
      </c>
      <c r="F112" s="33">
        <v>1</v>
      </c>
      <c r="G112" s="26">
        <v>400</v>
      </c>
      <c r="H112" s="69" t="s">
        <v>332</v>
      </c>
      <c r="I112" s="433"/>
      <c r="J112" s="384">
        <f>ROUNDUP(I112/G112,0)*F112</f>
        <v>0</v>
      </c>
      <c r="K112" s="383"/>
      <c r="L112" s="332">
        <f>J112*K112</f>
        <v>0</v>
      </c>
      <c r="M112" s="74"/>
    </row>
    <row r="113" spans="1:13">
      <c r="A113" s="48">
        <v>7571</v>
      </c>
      <c r="B113" s="53" t="s">
        <v>685</v>
      </c>
      <c r="C113" s="118"/>
      <c r="D113" s="165" t="s">
        <v>1047</v>
      </c>
      <c r="E113" s="66" t="s">
        <v>1009</v>
      </c>
      <c r="F113" s="33">
        <v>1</v>
      </c>
      <c r="G113" s="26">
        <v>400</v>
      </c>
      <c r="H113" s="69" t="s">
        <v>332</v>
      </c>
      <c r="I113" s="433"/>
      <c r="J113" s="384">
        <f>ROUNDUP(I113/G113,0)*F113</f>
        <v>0</v>
      </c>
      <c r="K113" s="383"/>
      <c r="L113" s="332">
        <f>J113*K113</f>
        <v>0</v>
      </c>
      <c r="M113" s="74"/>
    </row>
    <row r="114" spans="1:13">
      <c r="A114" s="48"/>
      <c r="B114" s="131" t="s">
        <v>1048</v>
      </c>
      <c r="C114" s="3"/>
      <c r="D114" s="132"/>
      <c r="E114" s="463"/>
      <c r="F114" s="463"/>
      <c r="G114" s="463"/>
      <c r="H114" s="463"/>
      <c r="I114" s="463"/>
      <c r="J114" s="463"/>
      <c r="K114" s="463"/>
      <c r="L114" s="464"/>
      <c r="M114" s="133"/>
    </row>
    <row r="115" spans="1:13">
      <c r="A115" s="48">
        <v>7572</v>
      </c>
      <c r="B115" s="53" t="s">
        <v>1049</v>
      </c>
      <c r="C115" s="118"/>
      <c r="D115" s="165" t="s">
        <v>1050</v>
      </c>
      <c r="E115" s="66" t="s">
        <v>1009</v>
      </c>
      <c r="F115" s="33">
        <v>1</v>
      </c>
      <c r="G115" s="65" t="s">
        <v>675</v>
      </c>
      <c r="H115" s="69" t="s">
        <v>675</v>
      </c>
      <c r="I115" s="433"/>
      <c r="J115" s="384">
        <f>ROUNDUP(I115,0)*F115</f>
        <v>0</v>
      </c>
      <c r="K115" s="383"/>
      <c r="L115" s="332">
        <f>J115*K115</f>
        <v>0</v>
      </c>
      <c r="M115" s="74"/>
    </row>
    <row r="116" spans="1:13">
      <c r="A116" s="48">
        <v>7573</v>
      </c>
      <c r="B116" s="53" t="s">
        <v>1051</v>
      </c>
      <c r="C116" s="118"/>
      <c r="D116" s="165"/>
      <c r="E116" s="66" t="s">
        <v>1009</v>
      </c>
      <c r="F116" s="33">
        <v>2</v>
      </c>
      <c r="G116" s="65" t="s">
        <v>675</v>
      </c>
      <c r="H116" s="69" t="s">
        <v>675</v>
      </c>
      <c r="I116" s="433"/>
      <c r="J116" s="384">
        <f>ROUNDUP(I116,0)*F116</f>
        <v>0</v>
      </c>
      <c r="K116" s="383"/>
      <c r="L116" s="332">
        <f>J116*K116</f>
        <v>0</v>
      </c>
      <c r="M116" s="74"/>
    </row>
    <row r="117" spans="1:13">
      <c r="A117" s="48">
        <v>7574</v>
      </c>
      <c r="B117" s="53" t="s">
        <v>1019</v>
      </c>
      <c r="C117" s="118"/>
      <c r="D117" s="165" t="s">
        <v>1050</v>
      </c>
      <c r="E117" s="66" t="s">
        <v>1009</v>
      </c>
      <c r="F117" s="33">
        <v>3</v>
      </c>
      <c r="G117" s="65" t="s">
        <v>675</v>
      </c>
      <c r="H117" s="69" t="s">
        <v>675</v>
      </c>
      <c r="I117" s="433"/>
      <c r="J117" s="384">
        <f>ROUNDUP(I117,0)*F117</f>
        <v>0</v>
      </c>
      <c r="K117" s="383"/>
      <c r="L117" s="332">
        <f>J117*K117</f>
        <v>0</v>
      </c>
      <c r="M117" s="74"/>
    </row>
    <row r="118" spans="1:13">
      <c r="A118" s="48">
        <v>7575</v>
      </c>
      <c r="B118" s="53" t="s">
        <v>1052</v>
      </c>
      <c r="C118" s="118"/>
      <c r="D118" s="165" t="s">
        <v>1050</v>
      </c>
      <c r="E118" s="66" t="s">
        <v>1009</v>
      </c>
      <c r="F118" s="33">
        <v>4</v>
      </c>
      <c r="G118" s="65" t="s">
        <v>675</v>
      </c>
      <c r="H118" s="69" t="s">
        <v>675</v>
      </c>
      <c r="I118" s="433"/>
      <c r="J118" s="384">
        <f>ROUNDUP(I118,0)*F118</f>
        <v>0</v>
      </c>
      <c r="K118" s="383"/>
      <c r="L118" s="332">
        <f>J118*K118</f>
        <v>0</v>
      </c>
      <c r="M118" s="74"/>
    </row>
    <row r="119" spans="1:13">
      <c r="A119" s="48">
        <v>7576</v>
      </c>
      <c r="B119" s="53" t="s">
        <v>801</v>
      </c>
      <c r="C119" s="118"/>
      <c r="D119" s="165"/>
      <c r="E119" s="66" t="s">
        <v>1009</v>
      </c>
      <c r="F119" s="33">
        <v>5</v>
      </c>
      <c r="G119" s="65" t="s">
        <v>675</v>
      </c>
      <c r="H119" s="69" t="s">
        <v>675</v>
      </c>
      <c r="I119" s="433"/>
      <c r="J119" s="384">
        <f>ROUNDUP(I119,0)*F119</f>
        <v>0</v>
      </c>
      <c r="K119" s="383"/>
      <c r="L119" s="332">
        <f>J119*K119</f>
        <v>0</v>
      </c>
      <c r="M119" s="74"/>
    </row>
    <row r="120" spans="1:13">
      <c r="A120" s="48"/>
      <c r="B120" s="136" t="s">
        <v>1053</v>
      </c>
      <c r="C120" s="3"/>
      <c r="D120" s="132"/>
      <c r="E120" s="463"/>
      <c r="F120" s="463"/>
      <c r="G120" s="463"/>
      <c r="H120" s="463"/>
      <c r="I120" s="463"/>
      <c r="J120" s="463"/>
      <c r="K120" s="463"/>
      <c r="L120" s="464"/>
      <c r="M120" s="133"/>
    </row>
    <row r="121" spans="1:13" ht="22.5">
      <c r="A121" s="48"/>
      <c r="B121" s="131" t="s">
        <v>1054</v>
      </c>
      <c r="C121" s="3" t="s">
        <v>1299</v>
      </c>
      <c r="D121" s="132"/>
      <c r="E121" s="463"/>
      <c r="F121" s="463"/>
      <c r="G121" s="463"/>
      <c r="H121" s="463"/>
      <c r="I121" s="463"/>
      <c r="J121" s="463"/>
      <c r="K121" s="463"/>
      <c r="L121" s="464"/>
      <c r="M121" s="133" t="s">
        <v>1055</v>
      </c>
    </row>
    <row r="122" spans="1:13">
      <c r="A122" s="48"/>
      <c r="B122" s="131" t="s">
        <v>1056</v>
      </c>
      <c r="C122" s="3"/>
      <c r="D122" s="132"/>
      <c r="E122" s="463"/>
      <c r="F122" s="463"/>
      <c r="G122" s="463"/>
      <c r="H122" s="463"/>
      <c r="I122" s="463"/>
      <c r="J122" s="463"/>
      <c r="K122" s="463"/>
      <c r="L122" s="464"/>
      <c r="M122" s="133"/>
    </row>
    <row r="123" spans="1:13">
      <c r="A123" s="48"/>
      <c r="B123" s="53" t="s">
        <v>1057</v>
      </c>
      <c r="C123" s="118"/>
      <c r="D123" s="165" t="s">
        <v>1058</v>
      </c>
      <c r="E123" s="66" t="s">
        <v>1059</v>
      </c>
      <c r="F123" s="33">
        <v>1</v>
      </c>
      <c r="G123" s="65">
        <v>3</v>
      </c>
      <c r="H123" s="319" t="s">
        <v>883</v>
      </c>
      <c r="I123" s="461"/>
      <c r="J123" s="384">
        <f>ROUNDUP(I123/G123,0)*F123</f>
        <v>0</v>
      </c>
      <c r="K123" s="383"/>
      <c r="L123" s="332">
        <f>J123*K123</f>
        <v>0</v>
      </c>
      <c r="M123" s="74"/>
    </row>
    <row r="124" spans="1:13">
      <c r="A124" s="48"/>
      <c r="B124" s="131" t="s">
        <v>1060</v>
      </c>
      <c r="C124" s="3"/>
      <c r="D124" s="132"/>
      <c r="E124" s="463"/>
      <c r="F124" s="463"/>
      <c r="G124" s="463"/>
      <c r="H124" s="463"/>
      <c r="I124" s="463"/>
      <c r="J124" s="463"/>
      <c r="K124" s="463"/>
      <c r="L124" s="464"/>
      <c r="M124" s="133"/>
    </row>
    <row r="125" spans="1:13">
      <c r="A125" s="48">
        <v>0</v>
      </c>
      <c r="B125" s="53" t="s">
        <v>1061</v>
      </c>
      <c r="C125" s="118"/>
      <c r="D125" s="165" t="s">
        <v>701</v>
      </c>
      <c r="E125" s="66" t="s">
        <v>1009</v>
      </c>
      <c r="F125" s="33">
        <v>1</v>
      </c>
      <c r="G125" s="65">
        <v>3</v>
      </c>
      <c r="H125" s="319" t="s">
        <v>883</v>
      </c>
      <c r="I125" s="461"/>
      <c r="J125" s="384">
        <f>ROUNDUP(I125/G125,0)*F125</f>
        <v>0</v>
      </c>
      <c r="K125" s="383"/>
      <c r="L125" s="332">
        <f>J125*K125</f>
        <v>0</v>
      </c>
      <c r="M125" s="74"/>
    </row>
    <row r="126" spans="1:13">
      <c r="A126" s="48"/>
      <c r="B126" s="131" t="s">
        <v>1062</v>
      </c>
      <c r="C126" s="3" t="s">
        <v>1299</v>
      </c>
      <c r="D126" s="132"/>
      <c r="E126" s="463"/>
      <c r="F126" s="463"/>
      <c r="G126" s="463"/>
      <c r="H126" s="463"/>
      <c r="I126" s="463"/>
      <c r="J126" s="463"/>
      <c r="K126" s="463"/>
      <c r="L126" s="464"/>
      <c r="M126" s="133" t="s">
        <v>1063</v>
      </c>
    </row>
    <row r="127" spans="1:13">
      <c r="A127" s="12">
        <v>1002</v>
      </c>
      <c r="B127" s="15" t="s">
        <v>1064</v>
      </c>
      <c r="C127" s="168"/>
      <c r="D127" s="169" t="s">
        <v>1065</v>
      </c>
      <c r="E127" s="66" t="s">
        <v>1009</v>
      </c>
      <c r="F127" s="33">
        <v>1</v>
      </c>
      <c r="G127" s="65">
        <v>3</v>
      </c>
      <c r="H127" s="319" t="s">
        <v>883</v>
      </c>
      <c r="I127" s="461"/>
      <c r="J127" s="384">
        <f t="shared" ref="J127:J132" si="5">ROUNDUP(I127/G127,0)*F127</f>
        <v>0</v>
      </c>
      <c r="K127" s="383"/>
      <c r="L127" s="332">
        <f t="shared" ref="L127:L132" si="6">J127*K127</f>
        <v>0</v>
      </c>
      <c r="M127" s="74"/>
    </row>
    <row r="128" spans="1:13">
      <c r="A128" s="12">
        <v>1001</v>
      </c>
      <c r="B128" s="15" t="s">
        <v>1066</v>
      </c>
      <c r="C128" s="168"/>
      <c r="D128" s="169" t="s">
        <v>1067</v>
      </c>
      <c r="E128" s="66" t="s">
        <v>1009</v>
      </c>
      <c r="F128" s="33">
        <v>1</v>
      </c>
      <c r="G128" s="65">
        <v>3</v>
      </c>
      <c r="H128" s="319" t="s">
        <v>883</v>
      </c>
      <c r="I128" s="461"/>
      <c r="J128" s="384">
        <f t="shared" si="5"/>
        <v>0</v>
      </c>
      <c r="K128" s="383"/>
      <c r="L128" s="332">
        <f t="shared" si="6"/>
        <v>0</v>
      </c>
      <c r="M128" s="74"/>
    </row>
    <row r="129" spans="1:13">
      <c r="A129" s="12">
        <v>1000</v>
      </c>
      <c r="B129" s="15" t="s">
        <v>1068</v>
      </c>
      <c r="C129" s="168"/>
      <c r="D129" s="170" t="s">
        <v>1069</v>
      </c>
      <c r="E129" s="66" t="s">
        <v>1009</v>
      </c>
      <c r="F129" s="33">
        <v>1</v>
      </c>
      <c r="G129" s="65">
        <v>3</v>
      </c>
      <c r="H129" s="319" t="s">
        <v>883</v>
      </c>
      <c r="I129" s="461"/>
      <c r="J129" s="384">
        <f t="shared" si="5"/>
        <v>0</v>
      </c>
      <c r="K129" s="383"/>
      <c r="L129" s="332">
        <f t="shared" si="6"/>
        <v>0</v>
      </c>
      <c r="M129" s="74"/>
    </row>
    <row r="130" spans="1:13">
      <c r="A130" s="12">
        <v>1003</v>
      </c>
      <c r="B130" s="15" t="s">
        <v>1070</v>
      </c>
      <c r="C130" s="168"/>
      <c r="D130" s="170" t="s">
        <v>1071</v>
      </c>
      <c r="E130" s="66" t="s">
        <v>1009</v>
      </c>
      <c r="F130" s="33">
        <v>1</v>
      </c>
      <c r="G130" s="65">
        <v>3</v>
      </c>
      <c r="H130" s="319" t="s">
        <v>883</v>
      </c>
      <c r="I130" s="461"/>
      <c r="J130" s="384">
        <f t="shared" si="5"/>
        <v>0</v>
      </c>
      <c r="K130" s="383"/>
      <c r="L130" s="332">
        <f t="shared" si="6"/>
        <v>0</v>
      </c>
      <c r="M130" s="74"/>
    </row>
    <row r="131" spans="1:13">
      <c r="A131" s="12">
        <v>1004</v>
      </c>
      <c r="B131" s="15" t="s">
        <v>1072</v>
      </c>
      <c r="C131" s="168"/>
      <c r="D131" s="170" t="s">
        <v>1073</v>
      </c>
      <c r="E131" s="66" t="s">
        <v>1009</v>
      </c>
      <c r="F131" s="33">
        <v>1</v>
      </c>
      <c r="G131" s="65">
        <v>3</v>
      </c>
      <c r="H131" s="319" t="s">
        <v>883</v>
      </c>
      <c r="I131" s="461"/>
      <c r="J131" s="384">
        <f t="shared" si="5"/>
        <v>0</v>
      </c>
      <c r="K131" s="383"/>
      <c r="L131" s="332">
        <f t="shared" si="6"/>
        <v>0</v>
      </c>
      <c r="M131" s="74"/>
    </row>
    <row r="132" spans="1:13">
      <c r="A132" s="12">
        <v>1005</v>
      </c>
      <c r="B132" s="8" t="s">
        <v>1074</v>
      </c>
      <c r="C132" s="171"/>
      <c r="D132" s="170" t="s">
        <v>1075</v>
      </c>
      <c r="E132" s="66" t="s">
        <v>1009</v>
      </c>
      <c r="F132" s="33">
        <v>1</v>
      </c>
      <c r="G132" s="65">
        <v>3</v>
      </c>
      <c r="H132" s="319" t="s">
        <v>883</v>
      </c>
      <c r="I132" s="461"/>
      <c r="J132" s="384">
        <f t="shared" si="5"/>
        <v>0</v>
      </c>
      <c r="K132" s="383"/>
      <c r="L132" s="332">
        <f t="shared" si="6"/>
        <v>0</v>
      </c>
      <c r="M132" s="74"/>
    </row>
    <row r="133" spans="1:13">
      <c r="A133" s="48"/>
      <c r="B133" s="131" t="s">
        <v>1076</v>
      </c>
      <c r="C133" s="3"/>
      <c r="D133" s="132"/>
      <c r="E133" s="463"/>
      <c r="F133" s="463"/>
      <c r="G133" s="463"/>
      <c r="H133" s="463"/>
      <c r="I133" s="463"/>
      <c r="J133" s="463"/>
      <c r="K133" s="463"/>
      <c r="L133" s="464"/>
      <c r="M133" s="133"/>
    </row>
    <row r="134" spans="1:13">
      <c r="A134" s="48"/>
      <c r="B134" s="53" t="s">
        <v>1057</v>
      </c>
      <c r="C134" s="57"/>
      <c r="D134" s="163" t="s">
        <v>1077</v>
      </c>
      <c r="E134" s="43" t="s">
        <v>1009</v>
      </c>
      <c r="F134" s="33">
        <v>1</v>
      </c>
      <c r="G134" s="65">
        <v>3</v>
      </c>
      <c r="H134" s="319" t="s">
        <v>883</v>
      </c>
      <c r="I134" s="461"/>
      <c r="J134" s="384">
        <f>ROUNDUP(I134/G134,0)*F134</f>
        <v>0</v>
      </c>
      <c r="K134" s="383"/>
      <c r="L134" s="332">
        <f>J134*K134</f>
        <v>0</v>
      </c>
      <c r="M134" s="74"/>
    </row>
    <row r="135" spans="1:13">
      <c r="A135" s="48"/>
      <c r="B135" s="131" t="s">
        <v>1078</v>
      </c>
      <c r="C135" s="3"/>
      <c r="D135" s="132"/>
      <c r="E135" s="463"/>
      <c r="F135" s="463"/>
      <c r="G135" s="463"/>
      <c r="H135" s="463"/>
      <c r="I135" s="463"/>
      <c r="J135" s="463"/>
      <c r="K135" s="463"/>
      <c r="L135" s="464"/>
      <c r="M135" s="133"/>
    </row>
    <row r="136" spans="1:13">
      <c r="A136" s="48">
        <v>3004</v>
      </c>
      <c r="B136" s="53" t="s">
        <v>685</v>
      </c>
      <c r="C136" s="57"/>
      <c r="D136" s="163" t="s">
        <v>973</v>
      </c>
      <c r="E136" s="66" t="s">
        <v>1009</v>
      </c>
      <c r="F136" s="33">
        <v>1</v>
      </c>
      <c r="G136" s="65">
        <v>500</v>
      </c>
      <c r="H136" s="69" t="s">
        <v>332</v>
      </c>
      <c r="I136" s="433"/>
      <c r="J136" s="384">
        <f>ROUNDUP(I136/G136,0)*F136</f>
        <v>0</v>
      </c>
      <c r="K136" s="383"/>
      <c r="L136" s="332">
        <f>J136*K136</f>
        <v>0</v>
      </c>
      <c r="M136" s="74"/>
    </row>
    <row r="137" spans="1:13">
      <c r="A137" s="48"/>
      <c r="B137" s="131" t="s">
        <v>1079</v>
      </c>
      <c r="C137" s="3"/>
      <c r="D137" s="132"/>
      <c r="E137" s="463"/>
      <c r="F137" s="463"/>
      <c r="G137" s="463"/>
      <c r="H137" s="463"/>
      <c r="I137" s="463"/>
      <c r="J137" s="463"/>
      <c r="K137" s="463"/>
      <c r="L137" s="464"/>
      <c r="M137" s="133"/>
    </row>
    <row r="138" spans="1:13">
      <c r="A138" s="48"/>
      <c r="B138" s="131" t="s">
        <v>1080</v>
      </c>
      <c r="C138" s="3"/>
      <c r="D138" s="132"/>
      <c r="E138" s="463"/>
      <c r="F138" s="463"/>
      <c r="G138" s="463"/>
      <c r="H138" s="463"/>
      <c r="I138" s="463"/>
      <c r="J138" s="463"/>
      <c r="K138" s="463"/>
      <c r="L138" s="464"/>
      <c r="M138" s="133"/>
    </row>
    <row r="139" spans="1:13">
      <c r="A139" s="48"/>
      <c r="B139" s="53" t="s">
        <v>674</v>
      </c>
      <c r="C139" s="118"/>
      <c r="D139" s="165" t="s">
        <v>1081</v>
      </c>
      <c r="E139" s="66" t="s">
        <v>1009</v>
      </c>
      <c r="F139" s="33">
        <v>1</v>
      </c>
      <c r="G139" s="65" t="s">
        <v>982</v>
      </c>
      <c r="H139" s="69" t="s">
        <v>982</v>
      </c>
      <c r="I139" s="433"/>
      <c r="J139" s="384">
        <f>ROUNDUP(I139,0)*F139</f>
        <v>0</v>
      </c>
      <c r="K139" s="383"/>
      <c r="L139" s="332">
        <f>J139*K139</f>
        <v>0</v>
      </c>
      <c r="M139" s="74"/>
    </row>
    <row r="140" spans="1:13">
      <c r="A140" s="48">
        <v>3503</v>
      </c>
      <c r="B140" s="53" t="s">
        <v>685</v>
      </c>
      <c r="C140" s="118"/>
      <c r="D140" s="165" t="s">
        <v>1082</v>
      </c>
      <c r="E140" s="66" t="s">
        <v>1009</v>
      </c>
      <c r="F140" s="33">
        <v>1</v>
      </c>
      <c r="G140" s="65">
        <v>500</v>
      </c>
      <c r="H140" s="69" t="s">
        <v>332</v>
      </c>
      <c r="I140" s="433"/>
      <c r="J140" s="384">
        <f>ROUNDUP(I140/G140,0)*F140</f>
        <v>0</v>
      </c>
      <c r="K140" s="383"/>
      <c r="L140" s="332">
        <f>J140*K140</f>
        <v>0</v>
      </c>
      <c r="M140" s="74"/>
    </row>
    <row r="141" spans="1:13">
      <c r="A141" s="48">
        <v>3505</v>
      </c>
      <c r="B141" s="53" t="s">
        <v>1083</v>
      </c>
      <c r="C141" s="118"/>
      <c r="D141" s="165" t="s">
        <v>1084</v>
      </c>
      <c r="E141" s="66"/>
      <c r="F141" s="33"/>
      <c r="G141" s="65"/>
      <c r="H141" s="319"/>
      <c r="I141" s="461"/>
      <c r="J141" s="319"/>
      <c r="K141" s="33"/>
      <c r="L141" s="65"/>
      <c r="M141" s="74"/>
    </row>
    <row r="142" spans="1:13">
      <c r="A142" s="48"/>
      <c r="B142" s="131" t="s">
        <v>1085</v>
      </c>
      <c r="C142" s="3"/>
      <c r="D142" s="132"/>
      <c r="E142" s="463"/>
      <c r="F142" s="463"/>
      <c r="G142" s="463"/>
      <c r="H142" s="463"/>
      <c r="I142" s="463"/>
      <c r="J142" s="463"/>
      <c r="K142" s="463"/>
      <c r="L142" s="464"/>
      <c r="M142" s="133"/>
    </row>
    <row r="143" spans="1:13">
      <c r="A143" s="48"/>
      <c r="B143" s="131" t="s">
        <v>1086</v>
      </c>
      <c r="C143" s="3"/>
      <c r="D143" s="132"/>
      <c r="E143" s="463"/>
      <c r="F143" s="463"/>
      <c r="G143" s="463"/>
      <c r="H143" s="463"/>
      <c r="I143" s="463"/>
      <c r="J143" s="463"/>
      <c r="K143" s="463"/>
      <c r="L143" s="464"/>
      <c r="M143" s="133"/>
    </row>
    <row r="144" spans="1:13">
      <c r="A144" s="48">
        <v>7577</v>
      </c>
      <c r="B144" s="53" t="s">
        <v>1087</v>
      </c>
      <c r="C144" s="118"/>
      <c r="D144" s="165" t="s">
        <v>1088</v>
      </c>
      <c r="E144" s="66" t="s">
        <v>1009</v>
      </c>
      <c r="F144" s="33">
        <v>1</v>
      </c>
      <c r="G144" s="65" t="s">
        <v>982</v>
      </c>
      <c r="H144" s="69" t="s">
        <v>982</v>
      </c>
      <c r="I144" s="433"/>
      <c r="J144" s="384">
        <f>ROUNDUP(I144,0)*F144</f>
        <v>0</v>
      </c>
      <c r="K144" s="383"/>
      <c r="L144" s="332">
        <f>J144*K144</f>
        <v>0</v>
      </c>
      <c r="M144" s="74"/>
    </row>
    <row r="145" spans="1:13">
      <c r="A145" s="48">
        <v>7578</v>
      </c>
      <c r="B145" s="53" t="s">
        <v>1089</v>
      </c>
      <c r="C145" s="118"/>
      <c r="D145" s="165" t="s">
        <v>1088</v>
      </c>
      <c r="E145" s="66" t="s">
        <v>1009</v>
      </c>
      <c r="F145" s="33">
        <v>1</v>
      </c>
      <c r="G145" s="65" t="s">
        <v>982</v>
      </c>
      <c r="H145" s="69" t="s">
        <v>982</v>
      </c>
      <c r="I145" s="433"/>
      <c r="J145" s="384">
        <f>ROUNDUP(I145,0)*F145</f>
        <v>0</v>
      </c>
      <c r="K145" s="383"/>
      <c r="L145" s="332">
        <f>J145*K145</f>
        <v>0</v>
      </c>
      <c r="M145" s="74"/>
    </row>
    <row r="146" spans="1:13">
      <c r="A146" s="48">
        <v>7579</v>
      </c>
      <c r="B146" s="53" t="s">
        <v>1090</v>
      </c>
      <c r="C146" s="118"/>
      <c r="D146" s="165"/>
      <c r="E146" s="66" t="s">
        <v>1009</v>
      </c>
      <c r="F146" s="33">
        <v>1</v>
      </c>
      <c r="G146" s="65" t="s">
        <v>982</v>
      </c>
      <c r="H146" s="69" t="s">
        <v>982</v>
      </c>
      <c r="I146" s="433"/>
      <c r="J146" s="384">
        <f>ROUNDUP(I146,0)*F146</f>
        <v>0</v>
      </c>
      <c r="K146" s="383"/>
      <c r="L146" s="332">
        <f>J146*K146</f>
        <v>0</v>
      </c>
      <c r="M146" s="74"/>
    </row>
    <row r="147" spans="1:13">
      <c r="A147" s="48">
        <v>7580</v>
      </c>
      <c r="B147" s="53" t="s">
        <v>1091</v>
      </c>
      <c r="C147" s="118"/>
      <c r="D147" s="165" t="s">
        <v>1088</v>
      </c>
      <c r="E147" s="66" t="s">
        <v>1009</v>
      </c>
      <c r="F147" s="33">
        <v>1</v>
      </c>
      <c r="G147" s="65" t="s">
        <v>982</v>
      </c>
      <c r="H147" s="69" t="s">
        <v>982</v>
      </c>
      <c r="I147" s="433"/>
      <c r="J147" s="384">
        <f>ROUNDUP(I147,0)*F147</f>
        <v>0</v>
      </c>
      <c r="K147" s="383"/>
      <c r="L147" s="332">
        <f>J147*K147</f>
        <v>0</v>
      </c>
      <c r="M147" s="74"/>
    </row>
    <row r="148" spans="1:13">
      <c r="A148" s="48">
        <v>7581</v>
      </c>
      <c r="B148" s="53" t="s">
        <v>1092</v>
      </c>
      <c r="C148" s="118"/>
      <c r="D148" s="165" t="s">
        <v>1088</v>
      </c>
      <c r="E148" s="66" t="s">
        <v>1009</v>
      </c>
      <c r="F148" s="33">
        <v>1</v>
      </c>
      <c r="G148" s="65" t="s">
        <v>982</v>
      </c>
      <c r="H148" s="69" t="s">
        <v>982</v>
      </c>
      <c r="I148" s="433"/>
      <c r="J148" s="384">
        <f>ROUNDUP(I148,0)*F148</f>
        <v>0</v>
      </c>
      <c r="K148" s="383"/>
      <c r="L148" s="332">
        <f>J148*K148</f>
        <v>0</v>
      </c>
      <c r="M148" s="74"/>
    </row>
    <row r="149" spans="1:13">
      <c r="A149" s="48"/>
      <c r="B149" s="131" t="s">
        <v>1093</v>
      </c>
      <c r="C149" s="3"/>
      <c r="D149" s="132"/>
      <c r="E149" s="463"/>
      <c r="F149" s="463"/>
      <c r="G149" s="463"/>
      <c r="H149" s="463"/>
      <c r="I149" s="463"/>
      <c r="J149" s="463"/>
      <c r="K149" s="463"/>
      <c r="L149" s="464"/>
      <c r="M149" s="133"/>
    </row>
    <row r="150" spans="1:13">
      <c r="A150" s="48">
        <v>7582</v>
      </c>
      <c r="B150" s="53" t="s">
        <v>1094</v>
      </c>
      <c r="C150" s="118"/>
      <c r="D150" s="165" t="s">
        <v>1095</v>
      </c>
      <c r="E150" s="66" t="s">
        <v>1009</v>
      </c>
      <c r="F150" s="33">
        <v>1</v>
      </c>
      <c r="G150" s="65" t="s">
        <v>1096</v>
      </c>
      <c r="H150" s="69" t="s">
        <v>1096</v>
      </c>
      <c r="I150" s="433"/>
      <c r="J150" s="384">
        <f>ROUNDUP(I150,0)*F150</f>
        <v>0</v>
      </c>
      <c r="K150" s="383"/>
      <c r="L150" s="332">
        <f>J150*K150</f>
        <v>0</v>
      </c>
      <c r="M150" s="74"/>
    </row>
    <row r="151" spans="1:13">
      <c r="A151" s="48"/>
      <c r="B151" s="131" t="s">
        <v>1097</v>
      </c>
      <c r="C151" s="3"/>
      <c r="D151" s="132"/>
      <c r="E151" s="463"/>
      <c r="F151" s="463"/>
      <c r="G151" s="463"/>
      <c r="H151" s="463"/>
      <c r="I151" s="463"/>
      <c r="J151" s="463"/>
      <c r="K151" s="463"/>
      <c r="L151" s="464"/>
      <c r="M151" s="133"/>
    </row>
    <row r="152" spans="1:13">
      <c r="A152" s="48"/>
      <c r="B152" s="131" t="s">
        <v>1098</v>
      </c>
      <c r="C152" s="3"/>
      <c r="D152" s="132"/>
      <c r="E152" s="463"/>
      <c r="F152" s="463"/>
      <c r="G152" s="463"/>
      <c r="H152" s="463"/>
      <c r="I152" s="463"/>
      <c r="J152" s="463"/>
      <c r="K152" s="463"/>
      <c r="L152" s="464"/>
      <c r="M152" s="133"/>
    </row>
    <row r="153" spans="1:13">
      <c r="A153" s="48">
        <v>7583</v>
      </c>
      <c r="B153" s="53" t="s">
        <v>1099</v>
      </c>
      <c r="C153" s="118"/>
      <c r="D153" s="165" t="s">
        <v>1100</v>
      </c>
      <c r="E153" s="66" t="s">
        <v>1009</v>
      </c>
      <c r="F153" s="33">
        <v>1</v>
      </c>
      <c r="G153" s="65" t="s">
        <v>982</v>
      </c>
      <c r="H153" s="69" t="s">
        <v>982</v>
      </c>
      <c r="I153" s="433"/>
      <c r="J153" s="384">
        <f>ROUNDUP(I153,0)*F153</f>
        <v>0</v>
      </c>
      <c r="K153" s="383"/>
      <c r="L153" s="332">
        <f>J153*K153</f>
        <v>0</v>
      </c>
      <c r="M153" s="74"/>
    </row>
    <row r="154" spans="1:13">
      <c r="A154" s="48">
        <v>7584</v>
      </c>
      <c r="B154" s="53" t="s">
        <v>1017</v>
      </c>
      <c r="C154" s="118"/>
      <c r="D154" s="165" t="s">
        <v>1100</v>
      </c>
      <c r="E154" s="66" t="s">
        <v>1009</v>
      </c>
      <c r="F154" s="33">
        <v>1</v>
      </c>
      <c r="G154" s="65" t="s">
        <v>982</v>
      </c>
      <c r="H154" s="69" t="s">
        <v>982</v>
      </c>
      <c r="I154" s="433"/>
      <c r="J154" s="384">
        <f>ROUNDUP(I154,0)*F154</f>
        <v>0</v>
      </c>
      <c r="K154" s="383"/>
      <c r="L154" s="332">
        <f>J154*K154</f>
        <v>0</v>
      </c>
      <c r="M154" s="74"/>
    </row>
    <row r="155" spans="1:13">
      <c r="A155" s="48">
        <v>7585</v>
      </c>
      <c r="B155" s="53" t="s">
        <v>1043</v>
      </c>
      <c r="C155" s="118"/>
      <c r="D155" s="165" t="s">
        <v>1044</v>
      </c>
      <c r="E155" s="66" t="s">
        <v>1009</v>
      </c>
      <c r="F155" s="33">
        <v>1</v>
      </c>
      <c r="G155" s="65" t="s">
        <v>982</v>
      </c>
      <c r="H155" s="69" t="s">
        <v>982</v>
      </c>
      <c r="I155" s="433"/>
      <c r="J155" s="384">
        <f>ROUNDUP(I155,0)*F155</f>
        <v>0</v>
      </c>
      <c r="K155" s="383"/>
      <c r="L155" s="332">
        <f>J155*K155</f>
        <v>0</v>
      </c>
      <c r="M155" s="74"/>
    </row>
    <row r="156" spans="1:13">
      <c r="A156" s="48">
        <v>7586</v>
      </c>
      <c r="B156" s="53" t="s">
        <v>685</v>
      </c>
      <c r="C156" s="118"/>
      <c r="D156" s="165" t="s">
        <v>1047</v>
      </c>
      <c r="E156" s="66" t="s">
        <v>1009</v>
      </c>
      <c r="F156" s="33">
        <v>1</v>
      </c>
      <c r="G156" s="65" t="s">
        <v>982</v>
      </c>
      <c r="H156" s="69" t="s">
        <v>982</v>
      </c>
      <c r="I156" s="433"/>
      <c r="J156" s="384">
        <f>ROUNDUP(I156,0)*F156</f>
        <v>0</v>
      </c>
      <c r="K156" s="383"/>
      <c r="L156" s="332">
        <f>J156*K156</f>
        <v>0</v>
      </c>
      <c r="M156" s="76"/>
    </row>
    <row r="157" spans="1:13">
      <c r="A157" s="48"/>
      <c r="B157" s="131" t="s">
        <v>1101</v>
      </c>
      <c r="C157" s="3"/>
      <c r="D157" s="132"/>
      <c r="E157" s="463"/>
      <c r="F157" s="463"/>
      <c r="G157" s="463"/>
      <c r="H157" s="463"/>
      <c r="I157" s="463"/>
      <c r="J157" s="463"/>
      <c r="K157" s="463"/>
      <c r="L157" s="464"/>
      <c r="M157" s="133"/>
    </row>
    <row r="158" spans="1:13">
      <c r="A158" s="48">
        <v>7587</v>
      </c>
      <c r="B158" s="53" t="s">
        <v>1099</v>
      </c>
      <c r="C158" s="118"/>
      <c r="D158" s="165" t="s">
        <v>1102</v>
      </c>
      <c r="E158" s="66" t="s">
        <v>1009</v>
      </c>
      <c r="F158" s="33">
        <v>1</v>
      </c>
      <c r="G158" s="65" t="s">
        <v>982</v>
      </c>
      <c r="H158" s="69" t="s">
        <v>982</v>
      </c>
      <c r="I158" s="433"/>
      <c r="J158" s="384">
        <f>ROUNDUP(I158,0)*F158</f>
        <v>0</v>
      </c>
      <c r="K158" s="383"/>
      <c r="L158" s="332">
        <f>J158*K158</f>
        <v>0</v>
      </c>
      <c r="M158" s="76"/>
    </row>
    <row r="159" spans="1:13">
      <c r="A159" s="48">
        <v>7588</v>
      </c>
      <c r="B159" s="53" t="s">
        <v>1017</v>
      </c>
      <c r="C159" s="118"/>
      <c r="D159" s="165" t="s">
        <v>1102</v>
      </c>
      <c r="E159" s="66" t="s">
        <v>1009</v>
      </c>
      <c r="F159" s="33">
        <v>1</v>
      </c>
      <c r="G159" s="65" t="s">
        <v>982</v>
      </c>
      <c r="H159" s="69" t="s">
        <v>982</v>
      </c>
      <c r="I159" s="433"/>
      <c r="J159" s="384">
        <f>ROUNDUP(I159,0)*F159</f>
        <v>0</v>
      </c>
      <c r="K159" s="383"/>
      <c r="L159" s="332">
        <f>J159*K159</f>
        <v>0</v>
      </c>
      <c r="M159" s="76"/>
    </row>
    <row r="160" spans="1:13">
      <c r="A160" s="48">
        <v>7585</v>
      </c>
      <c r="B160" s="53" t="s">
        <v>1043</v>
      </c>
      <c r="C160" s="118"/>
      <c r="D160" s="165" t="s">
        <v>1044</v>
      </c>
      <c r="E160" s="66" t="s">
        <v>1009</v>
      </c>
      <c r="F160" s="33">
        <v>1</v>
      </c>
      <c r="G160" s="65" t="s">
        <v>982</v>
      </c>
      <c r="H160" s="69" t="s">
        <v>982</v>
      </c>
      <c r="I160" s="433"/>
      <c r="J160" s="384">
        <f>ROUNDUP(I160,0)*F160</f>
        <v>0</v>
      </c>
      <c r="K160" s="383"/>
      <c r="L160" s="332">
        <f>J160*K160</f>
        <v>0</v>
      </c>
      <c r="M160" s="76"/>
    </row>
    <row r="161" spans="1:13">
      <c r="A161" s="48">
        <v>7586</v>
      </c>
      <c r="B161" s="53" t="s">
        <v>685</v>
      </c>
      <c r="C161" s="118"/>
      <c r="D161" s="165" t="s">
        <v>1047</v>
      </c>
      <c r="E161" s="66" t="s">
        <v>1009</v>
      </c>
      <c r="F161" s="33">
        <v>1</v>
      </c>
      <c r="G161" s="65" t="s">
        <v>982</v>
      </c>
      <c r="H161" s="69" t="s">
        <v>982</v>
      </c>
      <c r="I161" s="433"/>
      <c r="J161" s="384">
        <f>ROUNDUP(I161,0)*F161</f>
        <v>0</v>
      </c>
      <c r="K161" s="383"/>
      <c r="L161" s="332">
        <f>J161*K161</f>
        <v>0</v>
      </c>
      <c r="M161" s="76"/>
    </row>
    <row r="162" spans="1:13">
      <c r="A162" s="48"/>
      <c r="B162" s="131" t="s">
        <v>1103</v>
      </c>
      <c r="C162" s="3"/>
      <c r="D162" s="132"/>
      <c r="E162" s="463"/>
      <c r="F162" s="463"/>
      <c r="G162" s="463"/>
      <c r="H162" s="463"/>
      <c r="I162" s="463"/>
      <c r="J162" s="463"/>
      <c r="K162" s="463"/>
      <c r="L162" s="464"/>
      <c r="M162" s="133"/>
    </row>
    <row r="163" spans="1:13">
      <c r="A163" s="48">
        <v>7590</v>
      </c>
      <c r="B163" s="53" t="s">
        <v>1099</v>
      </c>
      <c r="C163" s="118"/>
      <c r="D163" s="165" t="s">
        <v>1104</v>
      </c>
      <c r="E163" s="66" t="s">
        <v>1009</v>
      </c>
      <c r="F163" s="33">
        <v>1</v>
      </c>
      <c r="G163" s="65" t="s">
        <v>982</v>
      </c>
      <c r="H163" s="69" t="s">
        <v>982</v>
      </c>
      <c r="I163" s="433"/>
      <c r="J163" s="384">
        <f t="shared" ref="J163:J168" si="7">ROUNDUP(I163,0)*F163</f>
        <v>0</v>
      </c>
      <c r="K163" s="383"/>
      <c r="L163" s="332">
        <f t="shared" ref="L163:L168" si="8">J163*K163</f>
        <v>0</v>
      </c>
      <c r="M163" s="76"/>
    </row>
    <row r="164" spans="1:13">
      <c r="A164" s="48">
        <v>7591</v>
      </c>
      <c r="B164" s="53" t="s">
        <v>1025</v>
      </c>
      <c r="C164" s="118"/>
      <c r="D164" s="165" t="s">
        <v>1105</v>
      </c>
      <c r="E164" s="66" t="s">
        <v>1009</v>
      </c>
      <c r="F164" s="33">
        <v>1</v>
      </c>
      <c r="G164" s="65" t="s">
        <v>982</v>
      </c>
      <c r="H164" s="69" t="s">
        <v>982</v>
      </c>
      <c r="I164" s="433"/>
      <c r="J164" s="384">
        <f t="shared" si="7"/>
        <v>0</v>
      </c>
      <c r="K164" s="383"/>
      <c r="L164" s="332">
        <f t="shared" si="8"/>
        <v>0</v>
      </c>
      <c r="M164" s="76"/>
    </row>
    <row r="165" spans="1:13">
      <c r="A165" s="48">
        <v>7592</v>
      </c>
      <c r="B165" s="53" t="s">
        <v>1019</v>
      </c>
      <c r="C165" s="118"/>
      <c r="D165" s="165" t="s">
        <v>1106</v>
      </c>
      <c r="E165" s="66" t="s">
        <v>1009</v>
      </c>
      <c r="F165" s="33">
        <v>1</v>
      </c>
      <c r="G165" s="65" t="s">
        <v>982</v>
      </c>
      <c r="H165" s="69" t="s">
        <v>982</v>
      </c>
      <c r="I165" s="433"/>
      <c r="J165" s="384">
        <f t="shared" si="7"/>
        <v>0</v>
      </c>
      <c r="K165" s="383"/>
      <c r="L165" s="332">
        <f t="shared" si="8"/>
        <v>0</v>
      </c>
      <c r="M165" s="76"/>
    </row>
    <row r="166" spans="1:13">
      <c r="A166" s="48">
        <v>7593</v>
      </c>
      <c r="B166" s="53" t="s">
        <v>1107</v>
      </c>
      <c r="C166" s="118"/>
      <c r="D166" s="165" t="s">
        <v>1108</v>
      </c>
      <c r="E166" s="66" t="s">
        <v>1009</v>
      </c>
      <c r="F166" s="33">
        <v>1</v>
      </c>
      <c r="G166" s="65" t="s">
        <v>982</v>
      </c>
      <c r="H166" s="69" t="s">
        <v>982</v>
      </c>
      <c r="I166" s="433"/>
      <c r="J166" s="384">
        <f t="shared" si="7"/>
        <v>0</v>
      </c>
      <c r="K166" s="383"/>
      <c r="L166" s="332">
        <f t="shared" si="8"/>
        <v>0</v>
      </c>
      <c r="M166" s="76"/>
    </row>
    <row r="167" spans="1:13">
      <c r="A167" s="48">
        <v>7594</v>
      </c>
      <c r="B167" s="53" t="s">
        <v>1109</v>
      </c>
      <c r="C167" s="118"/>
      <c r="D167" s="165" t="s">
        <v>1110</v>
      </c>
      <c r="E167" s="66" t="s">
        <v>1009</v>
      </c>
      <c r="F167" s="33">
        <v>1</v>
      </c>
      <c r="G167" s="65" t="s">
        <v>982</v>
      </c>
      <c r="H167" s="69" t="s">
        <v>982</v>
      </c>
      <c r="I167" s="433"/>
      <c r="J167" s="384">
        <f t="shared" si="7"/>
        <v>0</v>
      </c>
      <c r="K167" s="383"/>
      <c r="L167" s="332">
        <f t="shared" si="8"/>
        <v>0</v>
      </c>
      <c r="M167" s="76"/>
    </row>
    <row r="168" spans="1:13">
      <c r="A168" s="48">
        <v>7595</v>
      </c>
      <c r="B168" s="53" t="s">
        <v>1111</v>
      </c>
      <c r="C168" s="118"/>
      <c r="D168" s="165" t="s">
        <v>306</v>
      </c>
      <c r="E168" s="66" t="s">
        <v>1009</v>
      </c>
      <c r="F168" s="33">
        <v>1</v>
      </c>
      <c r="G168" s="65" t="s">
        <v>982</v>
      </c>
      <c r="H168" s="69" t="s">
        <v>982</v>
      </c>
      <c r="I168" s="433"/>
      <c r="J168" s="384">
        <f t="shared" si="7"/>
        <v>0</v>
      </c>
      <c r="K168" s="383"/>
      <c r="L168" s="332">
        <f t="shared" si="8"/>
        <v>0</v>
      </c>
      <c r="M168" s="76"/>
    </row>
    <row r="169" spans="1:13">
      <c r="A169" s="48"/>
      <c r="B169" s="131" t="s">
        <v>307</v>
      </c>
      <c r="C169" s="3"/>
      <c r="D169" s="132"/>
      <c r="E169" s="463"/>
      <c r="F169" s="463"/>
      <c r="G169" s="463"/>
      <c r="H169" s="463"/>
      <c r="I169" s="463"/>
      <c r="J169" s="463"/>
      <c r="K169" s="463"/>
      <c r="L169" s="464"/>
      <c r="M169" s="133"/>
    </row>
    <row r="170" spans="1:13">
      <c r="A170" s="48">
        <v>3510</v>
      </c>
      <c r="B170" s="53" t="s">
        <v>990</v>
      </c>
      <c r="C170" s="603" t="s">
        <v>1299</v>
      </c>
      <c r="D170" s="165" t="s">
        <v>308</v>
      </c>
      <c r="E170" s="66" t="s">
        <v>1009</v>
      </c>
      <c r="F170" s="33">
        <v>1</v>
      </c>
      <c r="G170" s="65" t="s">
        <v>982</v>
      </c>
      <c r="H170" s="69" t="s">
        <v>982</v>
      </c>
      <c r="I170" s="433"/>
      <c r="J170" s="384">
        <f>ROUNDUP(I170,0)*F170</f>
        <v>0</v>
      </c>
      <c r="K170" s="383"/>
      <c r="L170" s="332">
        <f>J170*K170</f>
        <v>0</v>
      </c>
      <c r="M170" s="614" t="s">
        <v>309</v>
      </c>
    </row>
    <row r="171" spans="1:13">
      <c r="A171" s="48">
        <v>3511</v>
      </c>
      <c r="B171" s="53" t="s">
        <v>1017</v>
      </c>
      <c r="C171" s="604"/>
      <c r="D171" s="165" t="s">
        <v>308</v>
      </c>
      <c r="E171" s="66" t="s">
        <v>1009</v>
      </c>
      <c r="F171" s="33">
        <v>1</v>
      </c>
      <c r="G171" s="65" t="s">
        <v>982</v>
      </c>
      <c r="H171" s="69" t="s">
        <v>982</v>
      </c>
      <c r="I171" s="433"/>
      <c r="J171" s="384">
        <f>ROUNDUP(I171,0)*F171</f>
        <v>0</v>
      </c>
      <c r="K171" s="383"/>
      <c r="L171" s="332">
        <f>J171*K171</f>
        <v>0</v>
      </c>
      <c r="M171" s="615"/>
    </row>
    <row r="172" spans="1:13">
      <c r="A172" s="48"/>
      <c r="B172" s="131" t="s">
        <v>310</v>
      </c>
      <c r="C172" s="3"/>
      <c r="D172" s="132"/>
      <c r="E172" s="463"/>
      <c r="F172" s="463"/>
      <c r="G172" s="463"/>
      <c r="H172" s="463"/>
      <c r="I172" s="463"/>
      <c r="J172" s="463"/>
      <c r="K172" s="463"/>
      <c r="L172" s="464"/>
      <c r="M172" s="133"/>
    </row>
    <row r="173" spans="1:13">
      <c r="A173" s="48"/>
      <c r="B173" s="131" t="s">
        <v>311</v>
      </c>
      <c r="C173" s="3"/>
      <c r="D173" s="132"/>
      <c r="E173" s="463"/>
      <c r="F173" s="463"/>
      <c r="G173" s="463"/>
      <c r="H173" s="463"/>
      <c r="I173" s="463"/>
      <c r="J173" s="463"/>
      <c r="K173" s="463"/>
      <c r="L173" s="464"/>
      <c r="M173" s="133"/>
    </row>
    <row r="174" spans="1:13">
      <c r="A174" s="48">
        <v>7596</v>
      </c>
      <c r="B174" s="53" t="s">
        <v>1031</v>
      </c>
      <c r="C174" s="118"/>
      <c r="D174" s="165" t="s">
        <v>312</v>
      </c>
      <c r="E174" s="66" t="s">
        <v>1009</v>
      </c>
      <c r="F174" s="33">
        <v>1</v>
      </c>
      <c r="G174" s="65" t="s">
        <v>982</v>
      </c>
      <c r="H174" s="69" t="s">
        <v>982</v>
      </c>
      <c r="I174" s="433"/>
      <c r="J174" s="384">
        <f>ROUNDUP(I174,0)*F174</f>
        <v>0</v>
      </c>
      <c r="K174" s="383"/>
      <c r="L174" s="332">
        <f>J174*K174</f>
        <v>0</v>
      </c>
      <c r="M174" s="74"/>
    </row>
    <row r="175" spans="1:13">
      <c r="A175" s="48">
        <v>7597</v>
      </c>
      <c r="B175" s="53" t="s">
        <v>1025</v>
      </c>
      <c r="C175" s="118"/>
      <c r="D175" s="165" t="s">
        <v>312</v>
      </c>
      <c r="E175" s="66" t="s">
        <v>1009</v>
      </c>
      <c r="F175" s="33">
        <v>1</v>
      </c>
      <c r="G175" s="65" t="s">
        <v>982</v>
      </c>
      <c r="H175" s="69" t="s">
        <v>982</v>
      </c>
      <c r="I175" s="433"/>
      <c r="J175" s="384">
        <f>ROUNDUP(I175,0)*F175</f>
        <v>0</v>
      </c>
      <c r="K175" s="383"/>
      <c r="L175" s="332">
        <f>J175*K175</f>
        <v>0</v>
      </c>
      <c r="M175" s="74"/>
    </row>
    <row r="176" spans="1:13">
      <c r="A176" s="48">
        <v>7598</v>
      </c>
      <c r="B176" s="53" t="s">
        <v>313</v>
      </c>
      <c r="C176" s="118"/>
      <c r="D176" s="165" t="s">
        <v>312</v>
      </c>
      <c r="E176" s="66" t="s">
        <v>1009</v>
      </c>
      <c r="F176" s="33">
        <v>1</v>
      </c>
      <c r="G176" s="65" t="s">
        <v>982</v>
      </c>
      <c r="H176" s="69" t="s">
        <v>982</v>
      </c>
      <c r="I176" s="433"/>
      <c r="J176" s="384">
        <f>ROUNDUP(I176,0)*F176</f>
        <v>0</v>
      </c>
      <c r="K176" s="383"/>
      <c r="L176" s="332">
        <f>J176*K176</f>
        <v>0</v>
      </c>
      <c r="M176" s="74"/>
    </row>
    <row r="177" spans="1:13">
      <c r="A177" s="48">
        <v>7599</v>
      </c>
      <c r="B177" s="172" t="s">
        <v>1019</v>
      </c>
      <c r="C177" s="118"/>
      <c r="D177" s="165" t="s">
        <v>312</v>
      </c>
      <c r="E177" s="66" t="s">
        <v>1009</v>
      </c>
      <c r="F177" s="33">
        <v>1</v>
      </c>
      <c r="G177" s="65" t="s">
        <v>982</v>
      </c>
      <c r="H177" s="69" t="s">
        <v>982</v>
      </c>
      <c r="I177" s="433"/>
      <c r="J177" s="384">
        <f>ROUNDUP(I177,0)*F177</f>
        <v>0</v>
      </c>
      <c r="K177" s="383"/>
      <c r="L177" s="332">
        <f>J177*K177</f>
        <v>0</v>
      </c>
      <c r="M177" s="76"/>
    </row>
    <row r="178" spans="1:13">
      <c r="A178" s="48">
        <v>7600</v>
      </c>
      <c r="B178" s="53" t="s">
        <v>314</v>
      </c>
      <c r="C178" s="118"/>
      <c r="D178" s="165" t="s">
        <v>312</v>
      </c>
      <c r="E178" s="66" t="s">
        <v>1009</v>
      </c>
      <c r="F178" s="33">
        <v>1</v>
      </c>
      <c r="G178" s="65" t="s">
        <v>982</v>
      </c>
      <c r="H178" s="69" t="s">
        <v>982</v>
      </c>
      <c r="I178" s="433"/>
      <c r="J178" s="384">
        <f>ROUNDUP(I178,0)*F178</f>
        <v>0</v>
      </c>
      <c r="K178" s="383"/>
      <c r="L178" s="332">
        <f>J178*K178</f>
        <v>0</v>
      </c>
      <c r="M178" s="74"/>
    </row>
    <row r="179" spans="1:13">
      <c r="A179" s="48"/>
      <c r="B179" s="131" t="s">
        <v>315</v>
      </c>
      <c r="C179" s="3"/>
      <c r="D179" s="132"/>
      <c r="E179" s="463"/>
      <c r="F179" s="463"/>
      <c r="G179" s="463"/>
      <c r="H179" s="463"/>
      <c r="I179" s="463"/>
      <c r="J179" s="463"/>
      <c r="K179" s="463"/>
      <c r="L179" s="464"/>
      <c r="M179" s="133"/>
    </row>
    <row r="180" spans="1:13">
      <c r="A180" s="48">
        <v>7601</v>
      </c>
      <c r="B180" s="53" t="s">
        <v>1031</v>
      </c>
      <c r="C180" s="118"/>
      <c r="D180" s="165" t="s">
        <v>1104</v>
      </c>
      <c r="E180" s="66" t="s">
        <v>1009</v>
      </c>
      <c r="F180" s="33">
        <v>1</v>
      </c>
      <c r="G180" s="65" t="s">
        <v>982</v>
      </c>
      <c r="H180" s="69" t="s">
        <v>982</v>
      </c>
      <c r="I180" s="433"/>
      <c r="J180" s="384">
        <f t="shared" ref="J180:J187" si="9">ROUNDUP(I180,0)*F180</f>
        <v>0</v>
      </c>
      <c r="K180" s="383"/>
      <c r="L180" s="332">
        <f t="shared" ref="L180:L187" si="10">J180*K180</f>
        <v>0</v>
      </c>
      <c r="M180" s="76"/>
    </row>
    <row r="181" spans="1:13">
      <c r="A181" s="48">
        <v>7591</v>
      </c>
      <c r="B181" s="53" t="s">
        <v>1025</v>
      </c>
      <c r="C181" s="118"/>
      <c r="D181" s="165" t="s">
        <v>1105</v>
      </c>
      <c r="E181" s="66" t="s">
        <v>1009</v>
      </c>
      <c r="F181" s="33">
        <v>1</v>
      </c>
      <c r="G181" s="65" t="s">
        <v>982</v>
      </c>
      <c r="H181" s="69" t="s">
        <v>982</v>
      </c>
      <c r="I181" s="433"/>
      <c r="J181" s="384">
        <f t="shared" si="9"/>
        <v>0</v>
      </c>
      <c r="K181" s="383"/>
      <c r="L181" s="332">
        <f t="shared" si="10"/>
        <v>0</v>
      </c>
      <c r="M181" s="76"/>
    </row>
    <row r="182" spans="1:13">
      <c r="A182" s="48">
        <v>7592</v>
      </c>
      <c r="B182" s="53" t="s">
        <v>1019</v>
      </c>
      <c r="C182" s="118"/>
      <c r="D182" s="165" t="s">
        <v>1106</v>
      </c>
      <c r="E182" s="66" t="s">
        <v>1009</v>
      </c>
      <c r="F182" s="33">
        <v>1</v>
      </c>
      <c r="G182" s="65" t="s">
        <v>982</v>
      </c>
      <c r="H182" s="69" t="s">
        <v>982</v>
      </c>
      <c r="I182" s="433"/>
      <c r="J182" s="384">
        <f t="shared" si="9"/>
        <v>0</v>
      </c>
      <c r="K182" s="383"/>
      <c r="L182" s="332">
        <f t="shared" si="10"/>
        <v>0</v>
      </c>
      <c r="M182" s="76"/>
    </row>
    <row r="183" spans="1:13">
      <c r="A183" s="48">
        <v>7602</v>
      </c>
      <c r="B183" s="53" t="s">
        <v>314</v>
      </c>
      <c r="C183" s="118"/>
      <c r="D183" s="165" t="s">
        <v>316</v>
      </c>
      <c r="E183" s="66" t="s">
        <v>1009</v>
      </c>
      <c r="F183" s="33">
        <v>1</v>
      </c>
      <c r="G183" s="65" t="s">
        <v>982</v>
      </c>
      <c r="H183" s="69" t="s">
        <v>982</v>
      </c>
      <c r="I183" s="433"/>
      <c r="J183" s="384">
        <f t="shared" si="9"/>
        <v>0</v>
      </c>
      <c r="K183" s="383"/>
      <c r="L183" s="332">
        <f t="shared" si="10"/>
        <v>0</v>
      </c>
      <c r="M183" s="76"/>
    </row>
    <row r="184" spans="1:13">
      <c r="A184" s="48">
        <v>7603</v>
      </c>
      <c r="B184" s="53" t="s">
        <v>317</v>
      </c>
      <c r="C184" s="118"/>
      <c r="D184" s="165" t="s">
        <v>318</v>
      </c>
      <c r="E184" s="66" t="s">
        <v>1009</v>
      </c>
      <c r="F184" s="33">
        <v>1</v>
      </c>
      <c r="G184" s="65" t="s">
        <v>982</v>
      </c>
      <c r="H184" s="69" t="s">
        <v>982</v>
      </c>
      <c r="I184" s="433"/>
      <c r="J184" s="384">
        <f t="shared" si="9"/>
        <v>0</v>
      </c>
      <c r="K184" s="383"/>
      <c r="L184" s="332">
        <f t="shared" si="10"/>
        <v>0</v>
      </c>
      <c r="M184" s="76"/>
    </row>
    <row r="185" spans="1:13">
      <c r="A185" s="48">
        <v>7594</v>
      </c>
      <c r="B185" s="53" t="s">
        <v>1109</v>
      </c>
      <c r="C185" s="118"/>
      <c r="D185" s="165" t="s">
        <v>1110</v>
      </c>
      <c r="E185" s="66" t="s">
        <v>1009</v>
      </c>
      <c r="F185" s="33">
        <v>1</v>
      </c>
      <c r="G185" s="65" t="s">
        <v>982</v>
      </c>
      <c r="H185" s="69" t="s">
        <v>982</v>
      </c>
      <c r="I185" s="433"/>
      <c r="J185" s="384">
        <f t="shared" si="9"/>
        <v>0</v>
      </c>
      <c r="K185" s="383"/>
      <c r="L185" s="332">
        <f t="shared" si="10"/>
        <v>0</v>
      </c>
      <c r="M185" s="76"/>
    </row>
    <row r="186" spans="1:13">
      <c r="A186" s="48">
        <v>7595</v>
      </c>
      <c r="B186" s="53" t="s">
        <v>1111</v>
      </c>
      <c r="C186" s="118"/>
      <c r="D186" s="165" t="s">
        <v>306</v>
      </c>
      <c r="E186" s="66" t="s">
        <v>1009</v>
      </c>
      <c r="F186" s="33">
        <v>1</v>
      </c>
      <c r="G186" s="65" t="s">
        <v>982</v>
      </c>
      <c r="H186" s="69" t="s">
        <v>982</v>
      </c>
      <c r="I186" s="433"/>
      <c r="J186" s="384">
        <f t="shared" si="9"/>
        <v>0</v>
      </c>
      <c r="K186" s="383"/>
      <c r="L186" s="332">
        <f t="shared" si="10"/>
        <v>0</v>
      </c>
      <c r="M186" s="76"/>
    </row>
    <row r="187" spans="1:13">
      <c r="A187" s="48">
        <v>7604</v>
      </c>
      <c r="B187" s="53" t="s">
        <v>1052</v>
      </c>
      <c r="C187" s="118"/>
      <c r="D187" s="165" t="s">
        <v>319</v>
      </c>
      <c r="E187" s="66" t="s">
        <v>1009</v>
      </c>
      <c r="F187" s="33">
        <v>1</v>
      </c>
      <c r="G187" s="65" t="s">
        <v>982</v>
      </c>
      <c r="H187" s="69" t="s">
        <v>982</v>
      </c>
      <c r="I187" s="433"/>
      <c r="J187" s="384">
        <f t="shared" si="9"/>
        <v>0</v>
      </c>
      <c r="K187" s="383"/>
      <c r="L187" s="332">
        <f t="shared" si="10"/>
        <v>0</v>
      </c>
      <c r="M187" s="76"/>
    </row>
    <row r="188" spans="1:13">
      <c r="A188" s="48"/>
      <c r="B188" s="131" t="s">
        <v>320</v>
      </c>
      <c r="C188" s="3"/>
      <c r="D188" s="132"/>
      <c r="E188" s="463"/>
      <c r="F188" s="463"/>
      <c r="G188" s="463"/>
      <c r="H188" s="463"/>
      <c r="I188" s="463"/>
      <c r="J188" s="463"/>
      <c r="K188" s="463"/>
      <c r="L188" s="464"/>
      <c r="M188" s="133"/>
    </row>
    <row r="189" spans="1:13">
      <c r="A189" s="48">
        <v>7605</v>
      </c>
      <c r="B189" s="53" t="s">
        <v>1031</v>
      </c>
      <c r="C189" s="118"/>
      <c r="D189" s="165" t="s">
        <v>321</v>
      </c>
      <c r="E189" s="66" t="s">
        <v>1009</v>
      </c>
      <c r="F189" s="33">
        <v>1</v>
      </c>
      <c r="G189" s="65" t="s">
        <v>982</v>
      </c>
      <c r="H189" s="69" t="s">
        <v>982</v>
      </c>
      <c r="I189" s="433"/>
      <c r="J189" s="384">
        <f>ROUNDUP(I189,0)*F189</f>
        <v>0</v>
      </c>
      <c r="K189" s="383"/>
      <c r="L189" s="332">
        <f>J189*K189</f>
        <v>0</v>
      </c>
      <c r="M189" s="76"/>
    </row>
    <row r="190" spans="1:13">
      <c r="A190" s="48">
        <v>7606</v>
      </c>
      <c r="B190" s="53" t="s">
        <v>1025</v>
      </c>
      <c r="C190" s="118"/>
      <c r="D190" s="165" t="s">
        <v>321</v>
      </c>
      <c r="E190" s="66" t="s">
        <v>1009</v>
      </c>
      <c r="F190" s="33">
        <v>1</v>
      </c>
      <c r="G190" s="65" t="s">
        <v>982</v>
      </c>
      <c r="H190" s="69" t="s">
        <v>982</v>
      </c>
      <c r="I190" s="433"/>
      <c r="J190" s="384">
        <f>ROUNDUP(I190,0)*F190</f>
        <v>0</v>
      </c>
      <c r="K190" s="383"/>
      <c r="L190" s="332">
        <f>J190*K190</f>
        <v>0</v>
      </c>
      <c r="M190" s="76"/>
    </row>
    <row r="191" spans="1:13">
      <c r="A191" s="48">
        <v>7607</v>
      </c>
      <c r="B191" s="53" t="s">
        <v>1037</v>
      </c>
      <c r="C191" s="118"/>
      <c r="D191" s="165" t="s">
        <v>321</v>
      </c>
      <c r="E191" s="66" t="s">
        <v>1009</v>
      </c>
      <c r="F191" s="33">
        <v>1</v>
      </c>
      <c r="G191" s="65" t="s">
        <v>982</v>
      </c>
      <c r="H191" s="69" t="s">
        <v>982</v>
      </c>
      <c r="I191" s="433"/>
      <c r="J191" s="384">
        <f>ROUNDUP(I191,0)*F191</f>
        <v>0</v>
      </c>
      <c r="K191" s="383"/>
      <c r="L191" s="332">
        <f>J191*K191</f>
        <v>0</v>
      </c>
      <c r="M191" s="76"/>
    </row>
    <row r="192" spans="1:13">
      <c r="A192" s="48">
        <v>7608</v>
      </c>
      <c r="B192" s="53" t="s">
        <v>322</v>
      </c>
      <c r="C192" s="118"/>
      <c r="D192" s="165" t="s">
        <v>321</v>
      </c>
      <c r="E192" s="66" t="s">
        <v>1009</v>
      </c>
      <c r="F192" s="33">
        <v>1</v>
      </c>
      <c r="G192" s="65" t="s">
        <v>982</v>
      </c>
      <c r="H192" s="69" t="s">
        <v>982</v>
      </c>
      <c r="I192" s="433"/>
      <c r="J192" s="384">
        <f>ROUNDUP(I192,0)*F192</f>
        <v>0</v>
      </c>
      <c r="K192" s="383"/>
      <c r="L192" s="332">
        <f>J192*K192</f>
        <v>0</v>
      </c>
      <c r="M192" s="76"/>
    </row>
    <row r="193" spans="1:13">
      <c r="A193" s="48">
        <v>7609</v>
      </c>
      <c r="B193" s="53" t="s">
        <v>1019</v>
      </c>
      <c r="C193" s="118"/>
      <c r="D193" s="165" t="s">
        <v>321</v>
      </c>
      <c r="E193" s="66" t="s">
        <v>1009</v>
      </c>
      <c r="F193" s="33">
        <v>1</v>
      </c>
      <c r="G193" s="65" t="s">
        <v>982</v>
      </c>
      <c r="H193" s="69" t="s">
        <v>982</v>
      </c>
      <c r="I193" s="433"/>
      <c r="J193" s="384">
        <f>ROUNDUP(I193,0)*F193</f>
        <v>0</v>
      </c>
      <c r="K193" s="383"/>
      <c r="L193" s="332">
        <f>J193*K193</f>
        <v>0</v>
      </c>
      <c r="M193" s="76"/>
    </row>
    <row r="194" spans="1:13">
      <c r="A194" s="48"/>
      <c r="B194" s="131" t="s">
        <v>323</v>
      </c>
      <c r="C194" s="3"/>
      <c r="D194" s="132"/>
      <c r="E194" s="463"/>
      <c r="F194" s="463"/>
      <c r="G194" s="463"/>
      <c r="H194" s="463"/>
      <c r="I194" s="463"/>
      <c r="J194" s="463"/>
      <c r="K194" s="463"/>
      <c r="L194" s="464"/>
      <c r="M194" s="133"/>
    </row>
    <row r="195" spans="1:13">
      <c r="A195" s="48"/>
      <c r="B195" s="131" t="s">
        <v>324</v>
      </c>
      <c r="C195" s="3"/>
      <c r="D195" s="132"/>
      <c r="E195" s="463"/>
      <c r="F195" s="463"/>
      <c r="G195" s="463"/>
      <c r="H195" s="463"/>
      <c r="I195" s="463"/>
      <c r="J195" s="463"/>
      <c r="K195" s="463"/>
      <c r="L195" s="464"/>
      <c r="M195" s="133"/>
    </row>
    <row r="196" spans="1:13">
      <c r="A196" s="48"/>
      <c r="B196" s="53" t="s">
        <v>325</v>
      </c>
      <c r="C196" s="118"/>
      <c r="D196" s="165"/>
      <c r="E196" s="66" t="s">
        <v>1009</v>
      </c>
      <c r="F196" s="33">
        <v>1</v>
      </c>
      <c r="G196" s="65" t="s">
        <v>982</v>
      </c>
      <c r="H196" s="69" t="s">
        <v>982</v>
      </c>
      <c r="I196" s="433"/>
      <c r="J196" s="384">
        <f>ROUNDUP(I196,0)*F196</f>
        <v>0</v>
      </c>
      <c r="K196" s="383"/>
      <c r="L196" s="332">
        <f>J196*K196</f>
        <v>0</v>
      </c>
      <c r="M196" s="74"/>
    </row>
    <row r="197" spans="1:13">
      <c r="A197" s="48">
        <v>7610</v>
      </c>
      <c r="B197" s="53" t="s">
        <v>1017</v>
      </c>
      <c r="C197" s="118"/>
      <c r="D197" s="165"/>
      <c r="E197" s="66" t="s">
        <v>1009</v>
      </c>
      <c r="F197" s="33">
        <v>1</v>
      </c>
      <c r="G197" s="65" t="s">
        <v>982</v>
      </c>
      <c r="H197" s="69" t="s">
        <v>982</v>
      </c>
      <c r="I197" s="433"/>
      <c r="J197" s="384">
        <f>ROUNDUP(I197,0)*F197</f>
        <v>0</v>
      </c>
      <c r="K197" s="383"/>
      <c r="L197" s="332">
        <f>J197*K197</f>
        <v>0</v>
      </c>
      <c r="M197" s="74"/>
    </row>
    <row r="198" spans="1:13">
      <c r="A198" s="48"/>
      <c r="B198" s="131" t="s">
        <v>326</v>
      </c>
      <c r="C198" s="3"/>
      <c r="D198" s="132"/>
      <c r="E198" s="463"/>
      <c r="F198" s="463"/>
      <c r="G198" s="463"/>
      <c r="H198" s="463"/>
      <c r="I198" s="463"/>
      <c r="J198" s="463"/>
      <c r="K198" s="463"/>
      <c r="L198" s="464"/>
      <c r="M198" s="133"/>
    </row>
    <row r="199" spans="1:13">
      <c r="A199" s="48"/>
      <c r="B199" s="53" t="s">
        <v>325</v>
      </c>
      <c r="C199" s="118"/>
      <c r="D199" s="165"/>
      <c r="E199" s="66" t="s">
        <v>1009</v>
      </c>
      <c r="F199" s="33">
        <v>1</v>
      </c>
      <c r="G199" s="65" t="s">
        <v>982</v>
      </c>
      <c r="H199" s="69" t="s">
        <v>982</v>
      </c>
      <c r="I199" s="433"/>
      <c r="J199" s="384">
        <f>ROUNDUP(I199,0)*F199</f>
        <v>0</v>
      </c>
      <c r="K199" s="383"/>
      <c r="L199" s="332">
        <f>J199*K199</f>
        <v>0</v>
      </c>
      <c r="M199" s="74"/>
    </row>
    <row r="200" spans="1:13">
      <c r="A200" s="48"/>
      <c r="B200" s="131" t="s">
        <v>327</v>
      </c>
      <c r="C200" s="3"/>
      <c r="D200" s="132"/>
      <c r="E200" s="463"/>
      <c r="F200" s="463"/>
      <c r="G200" s="463"/>
      <c r="H200" s="463"/>
      <c r="I200" s="463"/>
      <c r="J200" s="463"/>
      <c r="K200" s="463"/>
      <c r="L200" s="464"/>
      <c r="M200" s="133"/>
    </row>
    <row r="201" spans="1:13">
      <c r="A201" s="48"/>
      <c r="B201" s="741" t="s">
        <v>328</v>
      </c>
      <c r="C201" s="742"/>
      <c r="D201" s="742"/>
      <c r="E201" s="463"/>
      <c r="F201" s="463"/>
      <c r="G201" s="463"/>
      <c r="H201" s="463"/>
      <c r="I201" s="463"/>
      <c r="J201" s="463"/>
      <c r="K201" s="463"/>
      <c r="L201" s="464"/>
      <c r="M201" s="133"/>
    </row>
    <row r="202" spans="1:13">
      <c r="A202" s="48"/>
      <c r="B202" s="53" t="s">
        <v>325</v>
      </c>
      <c r="C202" s="118"/>
      <c r="D202" s="165"/>
      <c r="E202" s="66" t="s">
        <v>1009</v>
      </c>
      <c r="F202" s="33">
        <v>1</v>
      </c>
      <c r="G202" s="65" t="s">
        <v>982</v>
      </c>
      <c r="H202" s="69" t="s">
        <v>982</v>
      </c>
      <c r="I202" s="433"/>
      <c r="J202" s="384">
        <f>ROUNDUP(I202,0)*F202</f>
        <v>0</v>
      </c>
      <c r="K202" s="383"/>
      <c r="L202" s="332">
        <f>J202*K202</f>
        <v>0</v>
      </c>
      <c r="M202" s="133"/>
    </row>
    <row r="203" spans="1:13">
      <c r="A203" s="48">
        <v>3506</v>
      </c>
      <c r="B203" s="53" t="s">
        <v>329</v>
      </c>
      <c r="C203" s="118"/>
      <c r="D203" s="165" t="s">
        <v>330</v>
      </c>
      <c r="E203" s="66"/>
      <c r="F203" s="33"/>
      <c r="G203" s="65"/>
      <c r="H203" s="319"/>
      <c r="I203" s="461"/>
      <c r="J203" s="319"/>
      <c r="K203" s="33"/>
      <c r="L203" s="65"/>
      <c r="M203" s="74"/>
    </row>
    <row r="204" spans="1:13">
      <c r="A204" s="48"/>
      <c r="B204" s="131" t="s">
        <v>331</v>
      </c>
      <c r="C204" s="3"/>
      <c r="D204" s="132"/>
      <c r="E204" s="463"/>
      <c r="F204" s="463"/>
      <c r="G204" s="463"/>
      <c r="H204" s="463"/>
      <c r="I204" s="463"/>
      <c r="J204" s="463"/>
      <c r="K204" s="463"/>
      <c r="L204" s="464"/>
      <c r="M204" s="133"/>
    </row>
    <row r="205" spans="1:13">
      <c r="A205" s="48">
        <v>3013</v>
      </c>
      <c r="B205" s="53" t="s">
        <v>1121</v>
      </c>
      <c r="C205" s="118"/>
      <c r="D205" s="165" t="s">
        <v>1122</v>
      </c>
      <c r="E205" s="66" t="s">
        <v>1009</v>
      </c>
      <c r="F205" s="33">
        <v>1</v>
      </c>
      <c r="G205" s="65">
        <v>500</v>
      </c>
      <c r="H205" s="69" t="s">
        <v>332</v>
      </c>
      <c r="I205" s="433"/>
      <c r="J205" s="384">
        <f>ROUNDUP(I205/G205,0)*F205</f>
        <v>0</v>
      </c>
      <c r="K205" s="383"/>
      <c r="L205" s="332">
        <f>J205*K205</f>
        <v>0</v>
      </c>
      <c r="M205" s="133"/>
    </row>
    <row r="206" spans="1:13">
      <c r="A206" s="48"/>
      <c r="B206" s="131" t="s">
        <v>1123</v>
      </c>
      <c r="C206" s="3"/>
      <c r="D206" s="132"/>
      <c r="E206" s="463"/>
      <c r="F206" s="463"/>
      <c r="G206" s="463"/>
      <c r="H206" s="463"/>
      <c r="I206" s="463"/>
      <c r="J206" s="463"/>
      <c r="K206" s="463"/>
      <c r="L206" s="464"/>
      <c r="M206" s="74"/>
    </row>
    <row r="207" spans="1:13">
      <c r="A207" s="48"/>
      <c r="B207" s="131" t="s">
        <v>1124</v>
      </c>
      <c r="C207" s="3"/>
      <c r="D207" s="132"/>
      <c r="E207" s="463"/>
      <c r="F207" s="463"/>
      <c r="G207" s="463"/>
      <c r="H207" s="463"/>
      <c r="I207" s="463"/>
      <c r="J207" s="463"/>
      <c r="K207" s="463"/>
      <c r="L207" s="464"/>
      <c r="M207" s="133"/>
    </row>
    <row r="208" spans="1:13">
      <c r="A208" s="48"/>
      <c r="B208" s="131" t="s">
        <v>1125</v>
      </c>
      <c r="C208" s="3"/>
      <c r="D208" s="132"/>
      <c r="E208" s="463"/>
      <c r="F208" s="463"/>
      <c r="G208" s="463"/>
      <c r="H208" s="463"/>
      <c r="I208" s="463"/>
      <c r="J208" s="463"/>
      <c r="K208" s="463"/>
      <c r="L208" s="464"/>
      <c r="M208" s="133"/>
    </row>
    <row r="209" spans="1:13">
      <c r="A209" s="48"/>
      <c r="B209" s="53" t="s">
        <v>1126</v>
      </c>
      <c r="C209" s="57"/>
      <c r="D209" s="163"/>
      <c r="E209" s="66" t="s">
        <v>1009</v>
      </c>
      <c r="F209" s="33">
        <v>1</v>
      </c>
      <c r="G209" s="65" t="s">
        <v>982</v>
      </c>
      <c r="H209" s="69" t="s">
        <v>982</v>
      </c>
      <c r="I209" s="433"/>
      <c r="J209" s="384">
        <f>ROUNDUP(I209,0)*F209</f>
        <v>0</v>
      </c>
      <c r="K209" s="383"/>
      <c r="L209" s="332">
        <f>J209*K209</f>
        <v>0</v>
      </c>
      <c r="M209" s="74"/>
    </row>
    <row r="210" spans="1:13">
      <c r="A210" s="48">
        <v>7611</v>
      </c>
      <c r="B210" s="172" t="s">
        <v>1127</v>
      </c>
      <c r="C210" s="174"/>
      <c r="D210" s="166" t="s">
        <v>1128</v>
      </c>
      <c r="E210" s="66" t="s">
        <v>1009</v>
      </c>
      <c r="F210" s="33">
        <v>1</v>
      </c>
      <c r="G210" s="65" t="s">
        <v>982</v>
      </c>
      <c r="H210" s="69" t="s">
        <v>982</v>
      </c>
      <c r="I210" s="433"/>
      <c r="J210" s="384">
        <f>ROUNDUP(I210,0)*F210</f>
        <v>0</v>
      </c>
      <c r="K210" s="383"/>
      <c r="L210" s="332">
        <f>J210*K210</f>
        <v>0</v>
      </c>
      <c r="M210" s="133"/>
    </row>
    <row r="211" spans="1:13">
      <c r="A211" s="48">
        <v>7612</v>
      </c>
      <c r="B211" s="53" t="s">
        <v>1129</v>
      </c>
      <c r="C211" s="118"/>
      <c r="D211" s="165" t="s">
        <v>1130</v>
      </c>
      <c r="E211" s="66" t="s">
        <v>1009</v>
      </c>
      <c r="F211" s="33">
        <v>1</v>
      </c>
      <c r="G211" s="65" t="s">
        <v>982</v>
      </c>
      <c r="H211" s="69" t="s">
        <v>982</v>
      </c>
      <c r="I211" s="433"/>
      <c r="J211" s="384">
        <f>ROUNDUP(I211,0)*F211</f>
        <v>0</v>
      </c>
      <c r="K211" s="383"/>
      <c r="L211" s="332">
        <f>J211*K211</f>
        <v>0</v>
      </c>
      <c r="M211" s="133"/>
    </row>
    <row r="212" spans="1:13">
      <c r="A212" s="48">
        <v>7613</v>
      </c>
      <c r="B212" s="53" t="s">
        <v>1131</v>
      </c>
      <c r="C212" s="118"/>
      <c r="D212" s="165" t="s">
        <v>1132</v>
      </c>
      <c r="E212" s="66" t="s">
        <v>1009</v>
      </c>
      <c r="F212" s="33">
        <v>1</v>
      </c>
      <c r="G212" s="65" t="s">
        <v>982</v>
      </c>
      <c r="H212" s="69" t="s">
        <v>982</v>
      </c>
      <c r="I212" s="433"/>
      <c r="J212" s="384">
        <f>ROUNDUP(I212,0)*F212</f>
        <v>0</v>
      </c>
      <c r="K212" s="383"/>
      <c r="L212" s="332">
        <f>J212*K212</f>
        <v>0</v>
      </c>
      <c r="M212" s="74"/>
    </row>
    <row r="213" spans="1:13">
      <c r="A213" s="48"/>
      <c r="B213" s="131" t="s">
        <v>1133</v>
      </c>
      <c r="C213" s="3"/>
      <c r="D213" s="132"/>
      <c r="E213" s="463"/>
      <c r="F213" s="463"/>
      <c r="G213" s="463"/>
      <c r="H213" s="463"/>
      <c r="I213" s="463"/>
      <c r="J213" s="463"/>
      <c r="K213" s="463"/>
      <c r="L213" s="464"/>
      <c r="M213" s="133"/>
    </row>
    <row r="214" spans="1:13">
      <c r="A214" s="48"/>
      <c r="B214" s="53" t="s">
        <v>1134</v>
      </c>
      <c r="C214" s="118" t="s">
        <v>1299</v>
      </c>
      <c r="D214" s="165"/>
      <c r="E214" s="66" t="s">
        <v>1009</v>
      </c>
      <c r="F214" s="33">
        <v>1</v>
      </c>
      <c r="G214" s="65" t="s">
        <v>982</v>
      </c>
      <c r="H214" s="69" t="s">
        <v>982</v>
      </c>
      <c r="I214" s="433"/>
      <c r="J214" s="384">
        <f>ROUNDUP(I214,0)*F214</f>
        <v>0</v>
      </c>
      <c r="K214" s="383"/>
      <c r="L214" s="332">
        <f>J214*K214</f>
        <v>0</v>
      </c>
      <c r="M214" s="133" t="s">
        <v>1135</v>
      </c>
    </row>
    <row r="215" spans="1:13">
      <c r="A215" s="48"/>
      <c r="B215" s="131" t="s">
        <v>1136</v>
      </c>
      <c r="C215" s="3"/>
      <c r="D215" s="132"/>
      <c r="E215" s="463"/>
      <c r="F215" s="463"/>
      <c r="G215" s="463"/>
      <c r="H215" s="463"/>
      <c r="I215" s="463"/>
      <c r="J215" s="463"/>
      <c r="K215" s="463"/>
      <c r="L215" s="464"/>
      <c r="M215" s="74"/>
    </row>
    <row r="216" spans="1:13">
      <c r="A216" s="48"/>
      <c r="B216" s="131" t="s">
        <v>1137</v>
      </c>
      <c r="C216" s="3"/>
      <c r="D216" s="132"/>
      <c r="E216" s="463"/>
      <c r="F216" s="463"/>
      <c r="G216" s="463"/>
      <c r="H216" s="463"/>
      <c r="I216" s="463"/>
      <c r="J216" s="463"/>
      <c r="K216" s="463"/>
      <c r="L216" s="464"/>
      <c r="M216" s="133"/>
    </row>
    <row r="217" spans="1:13">
      <c r="A217" s="48"/>
      <c r="B217" s="53" t="s">
        <v>954</v>
      </c>
      <c r="C217" s="118"/>
      <c r="D217" s="165"/>
      <c r="E217" s="66" t="s">
        <v>1009</v>
      </c>
      <c r="F217" s="33">
        <v>1</v>
      </c>
      <c r="G217" s="65" t="s">
        <v>982</v>
      </c>
      <c r="H217" s="69" t="s">
        <v>982</v>
      </c>
      <c r="I217" s="433"/>
      <c r="J217" s="384">
        <f>ROUNDUP(I217,0)*F217</f>
        <v>0</v>
      </c>
      <c r="K217" s="383"/>
      <c r="L217" s="332">
        <f>J217*K217</f>
        <v>0</v>
      </c>
      <c r="M217" s="133"/>
    </row>
    <row r="218" spans="1:13">
      <c r="A218" s="48"/>
      <c r="B218" s="131" t="s">
        <v>1138</v>
      </c>
      <c r="C218" s="3"/>
      <c r="D218" s="132"/>
      <c r="E218" s="463"/>
      <c r="F218" s="463"/>
      <c r="G218" s="463"/>
      <c r="H218" s="463"/>
      <c r="I218" s="463"/>
      <c r="J218" s="463"/>
      <c r="K218" s="463"/>
      <c r="L218" s="464"/>
      <c r="M218" s="74"/>
    </row>
    <row r="219" spans="1:13">
      <c r="A219" s="48">
        <v>7614</v>
      </c>
      <c r="B219" s="53" t="s">
        <v>1139</v>
      </c>
      <c r="C219" s="118"/>
      <c r="D219" s="165"/>
      <c r="E219" s="66" t="s">
        <v>1009</v>
      </c>
      <c r="F219" s="33">
        <v>1</v>
      </c>
      <c r="G219" s="65">
        <v>20</v>
      </c>
      <c r="H219" s="69" t="s">
        <v>689</v>
      </c>
      <c r="I219" s="461"/>
      <c r="J219" s="384">
        <f>ROUNDUP(I219/G219,0)*F219</f>
        <v>0</v>
      </c>
      <c r="K219" s="383"/>
      <c r="L219" s="332">
        <f>J219*K219</f>
        <v>0</v>
      </c>
      <c r="M219" s="133"/>
    </row>
    <row r="220" spans="1:13">
      <c r="A220" s="48">
        <v>7615</v>
      </c>
      <c r="B220" s="53" t="s">
        <v>1140</v>
      </c>
      <c r="C220" s="118"/>
      <c r="D220" s="165"/>
      <c r="E220" s="66" t="s">
        <v>1009</v>
      </c>
      <c r="F220" s="33">
        <v>1</v>
      </c>
      <c r="G220" s="65">
        <v>20</v>
      </c>
      <c r="H220" s="69" t="s">
        <v>689</v>
      </c>
      <c r="I220" s="461"/>
      <c r="J220" s="384">
        <f>ROUNDUP(I220/G220,0)*F220</f>
        <v>0</v>
      </c>
      <c r="K220" s="383"/>
      <c r="L220" s="332">
        <f>J220*K220</f>
        <v>0</v>
      </c>
      <c r="M220" s="173"/>
    </row>
    <row r="221" spans="1:13" ht="15.75" thickBot="1">
      <c r="A221" s="120">
        <v>7616</v>
      </c>
      <c r="B221" s="121" t="s">
        <v>1017</v>
      </c>
      <c r="C221" s="122"/>
      <c r="D221" s="175"/>
      <c r="E221" s="124" t="s">
        <v>1009</v>
      </c>
      <c r="F221" s="125">
        <v>1</v>
      </c>
      <c r="G221" s="126" t="s">
        <v>689</v>
      </c>
      <c r="H221" s="561" t="s">
        <v>689</v>
      </c>
      <c r="I221" s="462"/>
      <c r="J221" s="415">
        <f>ROUNDUP(I221,0)*F221</f>
        <v>0</v>
      </c>
      <c r="K221" s="383"/>
      <c r="L221" s="332">
        <f>J221*K221</f>
        <v>0</v>
      </c>
      <c r="M221" s="176"/>
    </row>
    <row r="222" spans="1:13" ht="16.5" thickTop="1" thickBot="1">
      <c r="I222" s="465"/>
      <c r="J222" s="465"/>
      <c r="K222" s="466"/>
      <c r="L222" s="466"/>
    </row>
    <row r="223" spans="1:13" ht="15.75" thickBot="1">
      <c r="I223" s="465"/>
      <c r="J223" s="597" t="s">
        <v>32</v>
      </c>
      <c r="K223" s="598"/>
      <c r="L223" s="423">
        <f>SUM(L4:L221)</f>
        <v>0</v>
      </c>
    </row>
    <row r="224" spans="1:13">
      <c r="I224" s="465"/>
      <c r="J224" s="465"/>
      <c r="K224" s="465"/>
      <c r="L224" s="465"/>
    </row>
    <row r="225" spans="2:12">
      <c r="B225" s="47" t="s">
        <v>1141</v>
      </c>
      <c r="I225" s="465"/>
      <c r="J225" s="465"/>
      <c r="K225" s="465"/>
      <c r="L225" s="465"/>
    </row>
  </sheetData>
  <mergeCells count="27">
    <mergeCell ref="B5:M5"/>
    <mergeCell ref="A1:A3"/>
    <mergeCell ref="B1:B3"/>
    <mergeCell ref="C1:C3"/>
    <mergeCell ref="D1:D3"/>
    <mergeCell ref="E1:G1"/>
    <mergeCell ref="M1:M3"/>
    <mergeCell ref="E2:E3"/>
    <mergeCell ref="B4:M4"/>
    <mergeCell ref="H1:I1"/>
    <mergeCell ref="J1:L1"/>
    <mergeCell ref="H2:H3"/>
    <mergeCell ref="I2:I3"/>
    <mergeCell ref="L2:L3"/>
    <mergeCell ref="F2:G2"/>
    <mergeCell ref="B6:M6"/>
    <mergeCell ref="B7:M7"/>
    <mergeCell ref="B8:M8"/>
    <mergeCell ref="M10:M11"/>
    <mergeCell ref="C52:C53"/>
    <mergeCell ref="M52:M53"/>
    <mergeCell ref="J223:K223"/>
    <mergeCell ref="C68:C72"/>
    <mergeCell ref="M68:M72"/>
    <mergeCell ref="C170:C171"/>
    <mergeCell ref="M170:M171"/>
    <mergeCell ref="B201:D201"/>
  </mergeCells>
  <phoneticPr fontId="22" type="noConversion"/>
  <printOptions horizontalCentered="1"/>
  <pageMargins left="0.19685039370078741" right="0.19685039370078741" top="0.6692913385826772" bottom="0.51181102362204722" header="0.27559055118110237" footer="0.23622047244094491"/>
  <pageSetup paperSize="9" scale="53" fitToHeight="0" orientation="landscape" r:id="rId1"/>
  <headerFooter>
    <oddHeader>&amp;L&amp;"NewsGotT,Normal"&amp;14&amp;UPlan de Control de Calidad de Producción de Materiales en Obras .</oddHeader>
    <oddFooter>&amp;L&amp;"NewsGotT,Normal"&amp;10&amp;G&amp;R&amp;"NewsGotT,Normal"&amp;9&amp;P de &amp;N</oddFooter>
  </headerFooter>
  <rowBreaks count="3" manualBreakCount="3">
    <brk id="53" max="16383" man="1"/>
    <brk id="118" max="12" man="1"/>
    <brk id="178" max="16383" man="1"/>
  </rowBreaks>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N180"/>
  <sheetViews>
    <sheetView view="pageBreakPreview" zoomScale="75" zoomScaleNormal="90" zoomScaleSheetLayoutView="75" workbookViewId="0">
      <pane ySplit="4" topLeftCell="A133" activePane="bottomLeft" state="frozen"/>
      <selection activeCell="E54" sqref="E54"/>
      <selection pane="bottomLeft" activeCell="E54" sqref="E54"/>
    </sheetView>
  </sheetViews>
  <sheetFormatPr baseColWidth="10" defaultRowHeight="15"/>
  <cols>
    <col min="1" max="1" width="10.140625" style="128" customWidth="1"/>
    <col min="2" max="2" width="47.85546875" style="47" customWidth="1"/>
    <col min="3" max="3" width="5.85546875" style="128" customWidth="1"/>
    <col min="4" max="4" width="26.140625" style="129" bestFit="1" customWidth="1"/>
    <col min="5" max="5" width="34.5703125" style="47" bestFit="1" customWidth="1"/>
    <col min="6" max="6" width="4.85546875" style="47" bestFit="1" customWidth="1"/>
    <col min="7" max="7" width="15.85546875" style="47" bestFit="1" customWidth="1"/>
    <col min="8" max="8" width="20.85546875" style="47" customWidth="1"/>
    <col min="9" max="9" width="15.28515625" style="47" customWidth="1"/>
    <col min="10" max="12" width="11.7109375" style="47" customWidth="1"/>
    <col min="13" max="13" width="47.42578125" style="130" customWidth="1"/>
    <col min="14" max="14" width="11.42578125" style="47"/>
    <col min="15" max="16384" width="11.42578125" style="519"/>
  </cols>
  <sheetData>
    <row r="1" spans="1:14" ht="15.75" customHeight="1" thickTop="1">
      <c r="A1" s="652" t="s">
        <v>1288</v>
      </c>
      <c r="B1" s="655" t="s">
        <v>1289</v>
      </c>
      <c r="C1" s="656" t="s">
        <v>1290</v>
      </c>
      <c r="D1" s="659" t="s">
        <v>1291</v>
      </c>
      <c r="E1" s="661" t="s">
        <v>1292</v>
      </c>
      <c r="F1" s="662"/>
      <c r="G1" s="663"/>
      <c r="H1" s="664" t="s">
        <v>615</v>
      </c>
      <c r="I1" s="634"/>
      <c r="J1" s="664" t="s">
        <v>1112</v>
      </c>
      <c r="K1" s="633"/>
      <c r="L1" s="634"/>
      <c r="M1" s="702" t="s">
        <v>1290</v>
      </c>
      <c r="N1" s="519"/>
    </row>
    <row r="2" spans="1:14">
      <c r="A2" s="653"/>
      <c r="B2" s="631"/>
      <c r="C2" s="657"/>
      <c r="D2" s="660"/>
      <c r="E2" s="630" t="s">
        <v>1293</v>
      </c>
      <c r="F2" s="641" t="s">
        <v>1294</v>
      </c>
      <c r="G2" s="642"/>
      <c r="H2" s="635" t="s">
        <v>1113</v>
      </c>
      <c r="I2" s="718" t="s">
        <v>1114</v>
      </c>
      <c r="J2" s="428" t="s">
        <v>1115</v>
      </c>
      <c r="K2" s="329" t="s">
        <v>1116</v>
      </c>
      <c r="L2" s="639" t="s">
        <v>1117</v>
      </c>
      <c r="M2" s="703"/>
      <c r="N2" s="519"/>
    </row>
    <row r="3" spans="1:14" ht="15.75" thickBot="1">
      <c r="A3" s="653"/>
      <c r="B3" s="631"/>
      <c r="C3" s="657"/>
      <c r="D3" s="660"/>
      <c r="E3" s="631"/>
      <c r="F3" s="1" t="s">
        <v>1295</v>
      </c>
      <c r="G3" s="435" t="s">
        <v>1296</v>
      </c>
      <c r="H3" s="636"/>
      <c r="I3" s="719" t="s">
        <v>1114</v>
      </c>
      <c r="J3" s="429" t="s">
        <v>1118</v>
      </c>
      <c r="K3" s="330" t="s">
        <v>1119</v>
      </c>
      <c r="L3" s="640"/>
      <c r="M3" s="703"/>
      <c r="N3" s="519"/>
    </row>
    <row r="4" spans="1:14" ht="18.75">
      <c r="A4" s="474"/>
      <c r="B4" s="705" t="s">
        <v>622</v>
      </c>
      <c r="C4" s="706"/>
      <c r="D4" s="747"/>
      <c r="E4" s="747"/>
      <c r="F4" s="747"/>
      <c r="G4" s="747"/>
      <c r="H4" s="747"/>
      <c r="I4" s="747"/>
      <c r="J4" s="747"/>
      <c r="K4" s="747"/>
      <c r="L4" s="747"/>
      <c r="M4" s="748"/>
    </row>
    <row r="5" spans="1:14">
      <c r="A5" s="48"/>
      <c r="B5" s="49" t="s">
        <v>623</v>
      </c>
      <c r="C5" s="50"/>
      <c r="D5" s="51"/>
      <c r="E5" s="57"/>
      <c r="F5" s="57"/>
      <c r="G5" s="574"/>
      <c r="H5" s="57"/>
      <c r="I5" s="57"/>
      <c r="J5" s="57"/>
      <c r="K5" s="57"/>
      <c r="L5" s="433"/>
      <c r="M5" s="52"/>
    </row>
    <row r="6" spans="1:14">
      <c r="A6" s="48"/>
      <c r="B6" s="49" t="s">
        <v>624</v>
      </c>
      <c r="C6" s="50"/>
      <c r="D6" s="51"/>
      <c r="E6" s="57"/>
      <c r="F6" s="57"/>
      <c r="G6" s="574"/>
      <c r="H6" s="57"/>
      <c r="I6" s="57"/>
      <c r="J6" s="57"/>
      <c r="K6" s="57"/>
      <c r="L6" s="433"/>
      <c r="M6" s="52"/>
    </row>
    <row r="7" spans="1:14">
      <c r="A7" s="48">
        <v>1</v>
      </c>
      <c r="B7" s="53" t="s">
        <v>625</v>
      </c>
      <c r="C7" s="603" t="s">
        <v>1299</v>
      </c>
      <c r="D7" s="54" t="s">
        <v>626</v>
      </c>
      <c r="E7" s="55" t="s">
        <v>627</v>
      </c>
      <c r="F7" s="25">
        <v>1</v>
      </c>
      <c r="G7" s="56">
        <v>500</v>
      </c>
      <c r="H7" s="424" t="s">
        <v>750</v>
      </c>
      <c r="I7" s="434"/>
      <c r="J7" s="384">
        <f>ROUNDUP(I7/G7,0)*'03_CONDUCCIONES'!F155</f>
        <v>0</v>
      </c>
      <c r="K7" s="383"/>
      <c r="L7" s="332">
        <f>J7*K7</f>
        <v>0</v>
      </c>
      <c r="M7" s="614" t="s">
        <v>628</v>
      </c>
    </row>
    <row r="8" spans="1:14" ht="22.5">
      <c r="A8" s="48">
        <v>15</v>
      </c>
      <c r="B8" s="53" t="s">
        <v>629</v>
      </c>
      <c r="C8" s="626"/>
      <c r="D8" s="54" t="s">
        <v>630</v>
      </c>
      <c r="E8" s="55" t="s">
        <v>627</v>
      </c>
      <c r="F8" s="25">
        <v>1</v>
      </c>
      <c r="G8" s="56">
        <v>500</v>
      </c>
      <c r="H8" s="424" t="s">
        <v>750</v>
      </c>
      <c r="I8" s="434"/>
      <c r="J8" s="384">
        <f>ROUNDUP(I8/G8,0)*'03_CONDUCCIONES'!F156</f>
        <v>0</v>
      </c>
      <c r="K8" s="383"/>
      <c r="L8" s="332">
        <f t="shared" ref="L8:L15" si="0">J8*K8</f>
        <v>0</v>
      </c>
      <c r="M8" s="629"/>
    </row>
    <row r="9" spans="1:14">
      <c r="A9" s="48">
        <v>14</v>
      </c>
      <c r="B9" s="53" t="s">
        <v>631</v>
      </c>
      <c r="C9" s="626"/>
      <c r="D9" s="54" t="s">
        <v>632</v>
      </c>
      <c r="E9" s="55" t="s">
        <v>627</v>
      </c>
      <c r="F9" s="25">
        <v>1</v>
      </c>
      <c r="G9" s="56">
        <v>500</v>
      </c>
      <c r="H9" s="424" t="s">
        <v>750</v>
      </c>
      <c r="I9" s="434"/>
      <c r="J9" s="384">
        <f>ROUNDUP(I9/G9,0)*'03_CONDUCCIONES'!F157</f>
        <v>0</v>
      </c>
      <c r="K9" s="383"/>
      <c r="L9" s="332">
        <f t="shared" si="0"/>
        <v>0</v>
      </c>
      <c r="M9" s="629"/>
    </row>
    <row r="10" spans="1:14">
      <c r="A10" s="48">
        <v>101</v>
      </c>
      <c r="B10" s="53" t="s">
        <v>633</v>
      </c>
      <c r="C10" s="626"/>
      <c r="D10" s="54" t="s">
        <v>634</v>
      </c>
      <c r="E10" s="55" t="s">
        <v>627</v>
      </c>
      <c r="F10" s="25">
        <v>1</v>
      </c>
      <c r="G10" s="56">
        <v>500</v>
      </c>
      <c r="H10" s="424" t="s">
        <v>750</v>
      </c>
      <c r="I10" s="434"/>
      <c r="J10" s="384">
        <f>ROUNDUP(I10/G10,0)*'03_CONDUCCIONES'!F158</f>
        <v>0</v>
      </c>
      <c r="K10" s="383"/>
      <c r="L10" s="332">
        <f t="shared" si="0"/>
        <v>0</v>
      </c>
      <c r="M10" s="629"/>
    </row>
    <row r="11" spans="1:14">
      <c r="A11" s="48">
        <v>100</v>
      </c>
      <c r="B11" s="53" t="s">
        <v>635</v>
      </c>
      <c r="C11" s="604"/>
      <c r="D11" s="54" t="s">
        <v>636</v>
      </c>
      <c r="E11" s="55" t="s">
        <v>627</v>
      </c>
      <c r="F11" s="25">
        <v>1</v>
      </c>
      <c r="G11" s="56">
        <v>500</v>
      </c>
      <c r="H11" s="424" t="s">
        <v>750</v>
      </c>
      <c r="I11" s="434"/>
      <c r="J11" s="384">
        <f>ROUNDUP(I11/G11,0)*'03_CONDUCCIONES'!F159</f>
        <v>0</v>
      </c>
      <c r="K11" s="383"/>
      <c r="L11" s="332">
        <f t="shared" si="0"/>
        <v>0</v>
      </c>
      <c r="M11" s="615"/>
    </row>
    <row r="12" spans="1:14">
      <c r="A12" s="48">
        <v>54</v>
      </c>
      <c r="B12" s="53" t="s">
        <v>637</v>
      </c>
      <c r="C12" s="57" t="s">
        <v>1299</v>
      </c>
      <c r="D12" s="54" t="s">
        <v>638</v>
      </c>
      <c r="E12" s="55" t="s">
        <v>627</v>
      </c>
      <c r="F12" s="25">
        <v>1</v>
      </c>
      <c r="G12" s="56">
        <v>500</v>
      </c>
      <c r="H12" s="424" t="s">
        <v>750</v>
      </c>
      <c r="I12" s="434"/>
      <c r="J12" s="384">
        <f>ROUNDUP(I12/G12,0)*'03_CONDUCCIONES'!F160</f>
        <v>0</v>
      </c>
      <c r="K12" s="383"/>
      <c r="L12" s="332">
        <f t="shared" si="0"/>
        <v>0</v>
      </c>
      <c r="M12" s="52" t="s">
        <v>639</v>
      </c>
    </row>
    <row r="13" spans="1:14">
      <c r="A13" s="48">
        <v>51</v>
      </c>
      <c r="B13" s="53" t="s">
        <v>640</v>
      </c>
      <c r="C13" s="57"/>
      <c r="D13" s="54" t="s">
        <v>641</v>
      </c>
      <c r="E13" s="55" t="s">
        <v>627</v>
      </c>
      <c r="F13" s="25">
        <v>1</v>
      </c>
      <c r="G13" s="56">
        <v>500</v>
      </c>
      <c r="H13" s="424" t="s">
        <v>750</v>
      </c>
      <c r="I13" s="434"/>
      <c r="J13" s="384">
        <f>ROUNDUP(I13/G13,0)*'03_CONDUCCIONES'!F161</f>
        <v>0</v>
      </c>
      <c r="K13" s="383"/>
      <c r="L13" s="332">
        <f t="shared" si="0"/>
        <v>0</v>
      </c>
      <c r="M13" s="52"/>
    </row>
    <row r="14" spans="1:14">
      <c r="A14" s="48">
        <v>103</v>
      </c>
      <c r="B14" s="53" t="s">
        <v>642</v>
      </c>
      <c r="C14" s="57" t="s">
        <v>1299</v>
      </c>
      <c r="D14" s="54" t="s">
        <v>643</v>
      </c>
      <c r="E14" s="55" t="s">
        <v>627</v>
      </c>
      <c r="F14" s="25">
        <v>1</v>
      </c>
      <c r="G14" s="56">
        <v>500</v>
      </c>
      <c r="H14" s="424" t="s">
        <v>750</v>
      </c>
      <c r="I14" s="434"/>
      <c r="J14" s="384">
        <f>ROUNDUP(I14/G14,0)*'03_CONDUCCIONES'!F162</f>
        <v>0</v>
      </c>
      <c r="K14" s="383"/>
      <c r="L14" s="332">
        <f t="shared" si="0"/>
        <v>0</v>
      </c>
      <c r="M14" s="52" t="s">
        <v>644</v>
      </c>
    </row>
    <row r="15" spans="1:14">
      <c r="A15" s="48">
        <v>55</v>
      </c>
      <c r="B15" s="53" t="s">
        <v>645</v>
      </c>
      <c r="C15" s="57" t="s">
        <v>1299</v>
      </c>
      <c r="D15" s="58" t="s">
        <v>646</v>
      </c>
      <c r="E15" s="55" t="s">
        <v>627</v>
      </c>
      <c r="F15" s="25">
        <v>1</v>
      </c>
      <c r="G15" s="56" t="s">
        <v>647</v>
      </c>
      <c r="H15" s="468" t="s">
        <v>647</v>
      </c>
      <c r="I15" s="56"/>
      <c r="J15" s="501">
        <f>I15*F15</f>
        <v>0</v>
      </c>
      <c r="K15" s="469"/>
      <c r="L15" s="332">
        <f t="shared" si="0"/>
        <v>0</v>
      </c>
      <c r="M15" s="52" t="s">
        <v>648</v>
      </c>
    </row>
    <row r="16" spans="1:14">
      <c r="A16" s="48">
        <v>9</v>
      </c>
      <c r="B16" s="53" t="s">
        <v>649</v>
      </c>
      <c r="C16" s="57"/>
      <c r="D16" s="54" t="s">
        <v>650</v>
      </c>
      <c r="E16" s="55" t="s">
        <v>627</v>
      </c>
      <c r="F16" s="25">
        <v>1</v>
      </c>
      <c r="G16" s="56">
        <v>1000</v>
      </c>
      <c r="H16" s="424" t="s">
        <v>750</v>
      </c>
      <c r="I16" s="434"/>
      <c r="J16" s="384">
        <f>ROUNDUP(I16/G16,0)*'03_CONDUCCIONES'!F164</f>
        <v>0</v>
      </c>
      <c r="K16" s="383"/>
      <c r="L16" s="332">
        <f>J16*K16</f>
        <v>0</v>
      </c>
      <c r="M16" s="52"/>
    </row>
    <row r="17" spans="1:13">
      <c r="A17" s="48">
        <v>12</v>
      </c>
      <c r="B17" s="53" t="s">
        <v>651</v>
      </c>
      <c r="C17" s="57"/>
      <c r="D17" s="54" t="s">
        <v>652</v>
      </c>
      <c r="E17" s="55" t="s">
        <v>627</v>
      </c>
      <c r="F17" s="25">
        <v>1</v>
      </c>
      <c r="G17" s="56">
        <v>1000</v>
      </c>
      <c r="H17" s="424" t="s">
        <v>750</v>
      </c>
      <c r="I17" s="434"/>
      <c r="J17" s="384">
        <f>ROUNDUP(I17/G17,0)*'03_CONDUCCIONES'!F165</f>
        <v>0</v>
      </c>
      <c r="K17" s="383"/>
      <c r="L17" s="332">
        <f>J17*K17</f>
        <v>0</v>
      </c>
      <c r="M17" s="52"/>
    </row>
    <row r="18" spans="1:13">
      <c r="A18" s="48"/>
      <c r="B18" s="49" t="s">
        <v>653</v>
      </c>
      <c r="C18" s="50"/>
      <c r="D18" s="51"/>
      <c r="E18" s="57"/>
      <c r="F18" s="57"/>
      <c r="G18" s="574"/>
      <c r="H18" s="57"/>
      <c r="I18" s="57"/>
      <c r="J18" s="57"/>
      <c r="K18" s="57"/>
      <c r="L18" s="433"/>
      <c r="M18" s="52"/>
    </row>
    <row r="19" spans="1:13" ht="22.5">
      <c r="A19" s="48">
        <v>153</v>
      </c>
      <c r="B19" s="23" t="s">
        <v>654</v>
      </c>
      <c r="C19" s="63"/>
      <c r="D19" s="58" t="s">
        <v>655</v>
      </c>
      <c r="E19" s="55" t="s">
        <v>656</v>
      </c>
      <c r="F19" s="25">
        <v>5</v>
      </c>
      <c r="G19" s="56">
        <v>5000</v>
      </c>
      <c r="H19" s="69" t="s">
        <v>332</v>
      </c>
      <c r="I19" s="26"/>
      <c r="J19" s="384">
        <f>ROUNDUP(I19/G19,0)*F19</f>
        <v>0</v>
      </c>
      <c r="K19" s="383"/>
      <c r="L19" s="332">
        <f>J19*K19</f>
        <v>0</v>
      </c>
      <c r="M19" s="52" t="s">
        <v>658</v>
      </c>
    </row>
    <row r="20" spans="1:13" ht="22.5">
      <c r="A20" s="48"/>
      <c r="B20" s="49" t="s">
        <v>659</v>
      </c>
      <c r="C20" s="50"/>
      <c r="D20" s="51"/>
      <c r="E20" s="57"/>
      <c r="F20" s="57"/>
      <c r="G20" s="574"/>
      <c r="H20" s="57"/>
      <c r="I20" s="57"/>
      <c r="J20" s="57"/>
      <c r="K20" s="57"/>
      <c r="L20" s="433"/>
      <c r="M20" s="52" t="s">
        <v>660</v>
      </c>
    </row>
    <row r="21" spans="1:13">
      <c r="A21" s="48"/>
      <c r="B21" s="49" t="s">
        <v>661</v>
      </c>
      <c r="C21" s="50"/>
      <c r="D21" s="51"/>
      <c r="E21" s="57"/>
      <c r="F21" s="57"/>
      <c r="G21" s="574"/>
      <c r="H21" s="57"/>
      <c r="I21" s="57"/>
      <c r="J21" s="57"/>
      <c r="K21" s="57"/>
      <c r="L21" s="433"/>
      <c r="M21" s="52"/>
    </row>
    <row r="22" spans="1:13">
      <c r="A22" s="48">
        <v>12</v>
      </c>
      <c r="B22" s="53" t="s">
        <v>651</v>
      </c>
      <c r="C22" s="57"/>
      <c r="D22" s="54" t="s">
        <v>652</v>
      </c>
      <c r="E22" s="55" t="s">
        <v>656</v>
      </c>
      <c r="F22" s="33">
        <v>1</v>
      </c>
      <c r="G22" s="305">
        <v>5000</v>
      </c>
      <c r="H22" s="66" t="s">
        <v>335</v>
      </c>
      <c r="I22" s="65"/>
      <c r="J22" s="384">
        <f>ROUNDUP(I22/G22,0)*F22</f>
        <v>0</v>
      </c>
      <c r="K22" s="383"/>
      <c r="L22" s="332">
        <f>J22*K22</f>
        <v>0</v>
      </c>
      <c r="M22" s="67"/>
    </row>
    <row r="23" spans="1:13">
      <c r="A23" s="48">
        <v>11</v>
      </c>
      <c r="B23" s="53" t="s">
        <v>663</v>
      </c>
      <c r="C23" s="57" t="s">
        <v>1299</v>
      </c>
      <c r="D23" s="58" t="s">
        <v>664</v>
      </c>
      <c r="E23" s="55" t="s">
        <v>656</v>
      </c>
      <c r="F23" s="33">
        <v>1</v>
      </c>
      <c r="G23" s="305">
        <v>5000</v>
      </c>
      <c r="H23" s="66" t="s">
        <v>335</v>
      </c>
      <c r="I23" s="65"/>
      <c r="J23" s="384">
        <f t="shared" ref="J23:J31" si="1">ROUNDUP(I23/G23,0)*F23</f>
        <v>0</v>
      </c>
      <c r="K23" s="383"/>
      <c r="L23" s="332">
        <f t="shared" ref="L23:L31" si="2">J23*K23</f>
        <v>0</v>
      </c>
      <c r="M23" s="67" t="s">
        <v>665</v>
      </c>
    </row>
    <row r="24" spans="1:13">
      <c r="A24" s="48">
        <v>1</v>
      </c>
      <c r="B24" s="53" t="s">
        <v>625</v>
      </c>
      <c r="C24" s="57"/>
      <c r="D24" s="54" t="s">
        <v>626</v>
      </c>
      <c r="E24" s="55" t="s">
        <v>656</v>
      </c>
      <c r="F24" s="33">
        <v>1</v>
      </c>
      <c r="G24" s="305">
        <v>5000</v>
      </c>
      <c r="H24" s="66" t="s">
        <v>335</v>
      </c>
      <c r="I24" s="65"/>
      <c r="J24" s="384">
        <f t="shared" si="1"/>
        <v>0</v>
      </c>
      <c r="K24" s="383"/>
      <c r="L24" s="332">
        <f t="shared" si="2"/>
        <v>0</v>
      </c>
      <c r="M24" s="52"/>
    </row>
    <row r="25" spans="1:13" ht="22.5">
      <c r="A25" s="48">
        <v>15</v>
      </c>
      <c r="B25" s="53" t="s">
        <v>629</v>
      </c>
      <c r="C25" s="57"/>
      <c r="D25" s="54" t="s">
        <v>666</v>
      </c>
      <c r="E25" s="55" t="s">
        <v>656</v>
      </c>
      <c r="F25" s="33">
        <v>1</v>
      </c>
      <c r="G25" s="305">
        <v>5000</v>
      </c>
      <c r="H25" s="66" t="s">
        <v>335</v>
      </c>
      <c r="I25" s="65"/>
      <c r="J25" s="384">
        <f t="shared" si="1"/>
        <v>0</v>
      </c>
      <c r="K25" s="383"/>
      <c r="L25" s="332">
        <f t="shared" si="2"/>
        <v>0</v>
      </c>
      <c r="M25" s="52"/>
    </row>
    <row r="26" spans="1:13">
      <c r="A26" s="48">
        <v>100</v>
      </c>
      <c r="B26" s="53" t="s">
        <v>635</v>
      </c>
      <c r="C26" s="57"/>
      <c r="D26" s="54" t="s">
        <v>636</v>
      </c>
      <c r="E26" s="55" t="s">
        <v>656</v>
      </c>
      <c r="F26" s="25">
        <v>1</v>
      </c>
      <c r="G26" s="305">
        <v>5000</v>
      </c>
      <c r="H26" s="66" t="s">
        <v>335</v>
      </c>
      <c r="I26" s="65"/>
      <c r="J26" s="384">
        <f t="shared" si="1"/>
        <v>0</v>
      </c>
      <c r="K26" s="383"/>
      <c r="L26" s="332">
        <f t="shared" si="2"/>
        <v>0</v>
      </c>
      <c r="M26" s="52"/>
    </row>
    <row r="27" spans="1:13">
      <c r="A27" s="48">
        <v>101</v>
      </c>
      <c r="B27" s="53" t="s">
        <v>633</v>
      </c>
      <c r="C27" s="57"/>
      <c r="D27" s="54" t="s">
        <v>634</v>
      </c>
      <c r="E27" s="55" t="s">
        <v>656</v>
      </c>
      <c r="F27" s="25">
        <v>1</v>
      </c>
      <c r="G27" s="305">
        <v>5000</v>
      </c>
      <c r="H27" s="66" t="s">
        <v>335</v>
      </c>
      <c r="I27" s="65"/>
      <c r="J27" s="384">
        <f t="shared" si="1"/>
        <v>0</v>
      </c>
      <c r="K27" s="383"/>
      <c r="L27" s="332">
        <f t="shared" si="2"/>
        <v>0</v>
      </c>
      <c r="M27" s="52"/>
    </row>
    <row r="28" spans="1:13">
      <c r="A28" s="48">
        <v>9</v>
      </c>
      <c r="B28" s="23" t="s">
        <v>649</v>
      </c>
      <c r="C28" s="63"/>
      <c r="D28" s="54" t="s">
        <v>650</v>
      </c>
      <c r="E28" s="55" t="s">
        <v>656</v>
      </c>
      <c r="F28" s="33">
        <v>1</v>
      </c>
      <c r="G28" s="305">
        <v>5000</v>
      </c>
      <c r="H28" s="66" t="s">
        <v>335</v>
      </c>
      <c r="I28" s="65"/>
      <c r="J28" s="384">
        <f t="shared" si="1"/>
        <v>0</v>
      </c>
      <c r="K28" s="383"/>
      <c r="L28" s="332">
        <f t="shared" si="2"/>
        <v>0</v>
      </c>
      <c r="M28" s="52"/>
    </row>
    <row r="29" spans="1:13">
      <c r="A29" s="48">
        <v>54</v>
      </c>
      <c r="B29" s="53" t="s">
        <v>637</v>
      </c>
      <c r="C29" s="603" t="s">
        <v>1299</v>
      </c>
      <c r="D29" s="54" t="s">
        <v>638</v>
      </c>
      <c r="E29" s="55" t="s">
        <v>656</v>
      </c>
      <c r="F29" s="25">
        <v>1</v>
      </c>
      <c r="G29" s="305">
        <v>5000</v>
      </c>
      <c r="H29" s="66" t="s">
        <v>335</v>
      </c>
      <c r="I29" s="65"/>
      <c r="J29" s="384">
        <f t="shared" si="1"/>
        <v>0</v>
      </c>
      <c r="K29" s="383"/>
      <c r="L29" s="332">
        <f t="shared" si="2"/>
        <v>0</v>
      </c>
      <c r="M29" s="614" t="s">
        <v>667</v>
      </c>
    </row>
    <row r="30" spans="1:13">
      <c r="A30" s="48">
        <v>103</v>
      </c>
      <c r="B30" s="53" t="s">
        <v>642</v>
      </c>
      <c r="C30" s="626"/>
      <c r="D30" s="54" t="s">
        <v>643</v>
      </c>
      <c r="E30" s="55" t="s">
        <v>656</v>
      </c>
      <c r="F30" s="25">
        <v>1</v>
      </c>
      <c r="G30" s="305">
        <v>5000</v>
      </c>
      <c r="H30" s="66" t="s">
        <v>335</v>
      </c>
      <c r="I30" s="65"/>
      <c r="J30" s="384">
        <f t="shared" si="1"/>
        <v>0</v>
      </c>
      <c r="K30" s="383"/>
      <c r="L30" s="332">
        <f t="shared" si="2"/>
        <v>0</v>
      </c>
      <c r="M30" s="629"/>
    </row>
    <row r="31" spans="1:13">
      <c r="A31" s="48">
        <v>51</v>
      </c>
      <c r="B31" s="53" t="s">
        <v>640</v>
      </c>
      <c r="C31" s="604"/>
      <c r="D31" s="54" t="s">
        <v>641</v>
      </c>
      <c r="E31" s="55" t="s">
        <v>656</v>
      </c>
      <c r="F31" s="25">
        <v>1</v>
      </c>
      <c r="G31" s="305">
        <v>5000</v>
      </c>
      <c r="H31" s="66" t="s">
        <v>335</v>
      </c>
      <c r="I31" s="65"/>
      <c r="J31" s="384">
        <f t="shared" si="1"/>
        <v>0</v>
      </c>
      <c r="K31" s="383"/>
      <c r="L31" s="332">
        <f t="shared" si="2"/>
        <v>0</v>
      </c>
      <c r="M31" s="615"/>
    </row>
    <row r="32" spans="1:13">
      <c r="A32" s="48"/>
      <c r="B32" s="49" t="s">
        <v>668</v>
      </c>
      <c r="C32" s="50"/>
      <c r="D32" s="51"/>
      <c r="E32" s="57"/>
      <c r="F32" s="57"/>
      <c r="G32" s="574"/>
      <c r="H32" s="57"/>
      <c r="I32" s="57"/>
      <c r="J32" s="57"/>
      <c r="K32" s="57"/>
      <c r="L32" s="433"/>
      <c r="M32" s="52"/>
    </row>
    <row r="33" spans="1:13" ht="22.5">
      <c r="A33" s="48">
        <v>153</v>
      </c>
      <c r="B33" s="23" t="s">
        <v>654</v>
      </c>
      <c r="C33" s="63" t="s">
        <v>1299</v>
      </c>
      <c r="D33" s="58" t="s">
        <v>669</v>
      </c>
      <c r="E33" s="55" t="s">
        <v>656</v>
      </c>
      <c r="F33" s="33">
        <v>5</v>
      </c>
      <c r="G33" s="305">
        <v>5000</v>
      </c>
      <c r="H33" s="69" t="s">
        <v>332</v>
      </c>
      <c r="I33" s="26"/>
      <c r="J33" s="384">
        <f>ROUNDUP(I33/G33,0)*F33</f>
        <v>0</v>
      </c>
      <c r="K33" s="383"/>
      <c r="L33" s="332">
        <f>J33*K33</f>
        <v>0</v>
      </c>
      <c r="M33" s="52" t="s">
        <v>658</v>
      </c>
    </row>
    <row r="34" spans="1:13">
      <c r="A34" s="48">
        <v>150</v>
      </c>
      <c r="B34" s="53" t="s">
        <v>670</v>
      </c>
      <c r="C34" s="57" t="s">
        <v>1299</v>
      </c>
      <c r="D34" s="54" t="s">
        <v>671</v>
      </c>
      <c r="E34" s="55" t="s">
        <v>656</v>
      </c>
      <c r="F34" s="25">
        <v>1</v>
      </c>
      <c r="G34" s="56">
        <v>10000</v>
      </c>
      <c r="H34" s="69" t="s">
        <v>332</v>
      </c>
      <c r="I34" s="26"/>
      <c r="J34" s="384">
        <f>ROUNDUP(I34/G34,0)*F34</f>
        <v>0</v>
      </c>
      <c r="K34" s="383"/>
      <c r="L34" s="332">
        <f>J34*K34</f>
        <v>0</v>
      </c>
      <c r="M34" s="52" t="s">
        <v>672</v>
      </c>
    </row>
    <row r="35" spans="1:13">
      <c r="A35" s="48"/>
      <c r="B35" s="49" t="s">
        <v>673</v>
      </c>
      <c r="C35" s="50"/>
      <c r="D35" s="51"/>
      <c r="E35" s="57"/>
      <c r="F35" s="57"/>
      <c r="G35" s="574"/>
      <c r="H35" s="57"/>
      <c r="I35" s="57"/>
      <c r="J35" s="57"/>
      <c r="K35" s="57"/>
      <c r="L35" s="433"/>
      <c r="M35" s="52"/>
    </row>
    <row r="36" spans="1:13">
      <c r="A36" s="48"/>
      <c r="B36" s="53" t="s">
        <v>674</v>
      </c>
      <c r="C36" s="57"/>
      <c r="D36" s="54"/>
      <c r="E36" s="43"/>
      <c r="F36" s="69">
        <v>1</v>
      </c>
      <c r="G36" s="56" t="s">
        <v>675</v>
      </c>
      <c r="H36" s="43" t="s">
        <v>675</v>
      </c>
      <c r="I36" s="26"/>
      <c r="J36" s="501">
        <f>I36*F36</f>
        <v>0</v>
      </c>
      <c r="K36" s="469"/>
      <c r="L36" s="332">
        <f>J36*K36</f>
        <v>0</v>
      </c>
      <c r="M36" s="52"/>
    </row>
    <row r="37" spans="1:13">
      <c r="A37" s="48">
        <v>3002</v>
      </c>
      <c r="B37" s="53" t="s">
        <v>676</v>
      </c>
      <c r="C37" s="57"/>
      <c r="D37" s="54" t="s">
        <v>677</v>
      </c>
      <c r="E37" s="43" t="s">
        <v>678</v>
      </c>
      <c r="F37" s="69">
        <v>1</v>
      </c>
      <c r="G37" s="56" t="s">
        <v>679</v>
      </c>
      <c r="H37" s="43" t="s">
        <v>679</v>
      </c>
      <c r="I37" s="26"/>
      <c r="J37" s="477">
        <f>F37*I37</f>
        <v>0</v>
      </c>
      <c r="K37" s="25"/>
      <c r="L37" s="332">
        <f>J37*K37</f>
        <v>0</v>
      </c>
      <c r="M37" s="52"/>
    </row>
    <row r="38" spans="1:13">
      <c r="A38" s="48">
        <v>3100</v>
      </c>
      <c r="B38" s="53" t="s">
        <v>680</v>
      </c>
      <c r="C38" s="57"/>
      <c r="D38" s="54" t="s">
        <v>681</v>
      </c>
      <c r="E38" s="43" t="s">
        <v>678</v>
      </c>
      <c r="F38" s="69">
        <v>1</v>
      </c>
      <c r="G38" s="56">
        <v>500</v>
      </c>
      <c r="H38" s="43" t="s">
        <v>750</v>
      </c>
      <c r="I38" s="26"/>
      <c r="J38" s="384">
        <f>ROUNDUP(I38/G38,0)*F38</f>
        <v>0</v>
      </c>
      <c r="K38" s="25"/>
      <c r="L38" s="332">
        <f>J38*K38</f>
        <v>0</v>
      </c>
      <c r="M38" s="52"/>
    </row>
    <row r="39" spans="1:13">
      <c r="A39" s="48">
        <v>3102</v>
      </c>
      <c r="B39" s="53" t="s">
        <v>682</v>
      </c>
      <c r="C39" s="57"/>
      <c r="D39" s="54" t="s">
        <v>681</v>
      </c>
      <c r="E39" s="43" t="s">
        <v>678</v>
      </c>
      <c r="F39" s="69">
        <v>1</v>
      </c>
      <c r="G39" s="56">
        <v>500</v>
      </c>
      <c r="H39" s="43" t="s">
        <v>750</v>
      </c>
      <c r="I39" s="26"/>
      <c r="J39" s="384">
        <f>ROUNDUP(I39/G39,0)*F39</f>
        <v>0</v>
      </c>
      <c r="K39" s="25"/>
      <c r="L39" s="332">
        <f>J39*K39</f>
        <v>0</v>
      </c>
      <c r="M39" s="52"/>
    </row>
    <row r="40" spans="1:13">
      <c r="A40" s="48"/>
      <c r="B40" s="49" t="s">
        <v>683</v>
      </c>
      <c r="C40" s="50"/>
      <c r="D40" s="51"/>
      <c r="E40" s="57"/>
      <c r="F40" s="57"/>
      <c r="G40" s="574"/>
      <c r="H40" s="57"/>
      <c r="I40" s="57"/>
      <c r="J40" s="57"/>
      <c r="K40" s="57"/>
      <c r="L40" s="433"/>
      <c r="M40" s="52"/>
    </row>
    <row r="41" spans="1:13">
      <c r="A41" s="48">
        <v>3001</v>
      </c>
      <c r="B41" s="53" t="s">
        <v>684</v>
      </c>
      <c r="C41" s="57"/>
      <c r="D41" s="54" t="s">
        <v>677</v>
      </c>
      <c r="E41" s="43"/>
      <c r="F41" s="25">
        <v>1</v>
      </c>
      <c r="G41" s="56" t="s">
        <v>679</v>
      </c>
      <c r="H41" s="43" t="s">
        <v>679</v>
      </c>
      <c r="I41" s="26"/>
      <c r="J41" s="477">
        <f>F41*I41</f>
        <v>0</v>
      </c>
      <c r="K41" s="25"/>
      <c r="L41" s="332">
        <f>J41*K41</f>
        <v>0</v>
      </c>
      <c r="M41" s="52"/>
    </row>
    <row r="42" spans="1:13" ht="33.75">
      <c r="A42" s="70">
        <v>3004</v>
      </c>
      <c r="B42" s="71" t="s">
        <v>685</v>
      </c>
      <c r="C42" s="6" t="s">
        <v>1299</v>
      </c>
      <c r="D42" s="72" t="s">
        <v>686</v>
      </c>
      <c r="E42" s="73" t="s">
        <v>687</v>
      </c>
      <c r="F42" s="25" t="s">
        <v>688</v>
      </c>
      <c r="G42" s="190">
        <v>100</v>
      </c>
      <c r="H42" s="171" t="s">
        <v>335</v>
      </c>
      <c r="I42" s="7"/>
      <c r="J42" s="455">
        <f>IF(F42="2 a 6",0,F42*ROUNDUP(I42/100,0))</f>
        <v>0</v>
      </c>
      <c r="K42" s="345"/>
      <c r="L42" s="332">
        <f>J42*K42</f>
        <v>0</v>
      </c>
      <c r="M42" s="74" t="s">
        <v>690</v>
      </c>
    </row>
    <row r="43" spans="1:13" ht="22.5">
      <c r="A43" s="70">
        <v>3003</v>
      </c>
      <c r="B43" s="75" t="s">
        <v>691</v>
      </c>
      <c r="C43" s="6" t="s">
        <v>1299</v>
      </c>
      <c r="D43" s="72" t="s">
        <v>692</v>
      </c>
      <c r="E43" s="73" t="s">
        <v>687</v>
      </c>
      <c r="F43" s="25" t="s">
        <v>688</v>
      </c>
      <c r="G43" s="190">
        <v>100</v>
      </c>
      <c r="H43" s="171" t="s">
        <v>335</v>
      </c>
      <c r="I43" s="7"/>
      <c r="J43" s="455">
        <f>IF(F43="2 a 6",0,F43*ROUNDUP(I43/100,0))</f>
        <v>0</v>
      </c>
      <c r="K43" s="345"/>
      <c r="L43" s="332">
        <f>J43*K43</f>
        <v>0</v>
      </c>
      <c r="M43" s="76" t="s">
        <v>693</v>
      </c>
    </row>
    <row r="44" spans="1:13">
      <c r="A44" s="48"/>
      <c r="B44" s="49" t="s">
        <v>694</v>
      </c>
      <c r="C44" s="50"/>
      <c r="D44" s="51"/>
      <c r="E44" s="57"/>
      <c r="F44" s="57"/>
      <c r="G44" s="574"/>
      <c r="H44" s="57"/>
      <c r="I44" s="57"/>
      <c r="J44" s="57"/>
      <c r="K44" s="57"/>
      <c r="L44" s="433"/>
      <c r="M44" s="52"/>
    </row>
    <row r="45" spans="1:13">
      <c r="A45" s="48"/>
      <c r="B45" s="49" t="s">
        <v>695</v>
      </c>
      <c r="C45" s="50"/>
      <c r="D45" s="51"/>
      <c r="E45" s="57"/>
      <c r="F45" s="57"/>
      <c r="G45" s="574"/>
      <c r="H45" s="57"/>
      <c r="I45" s="57"/>
      <c r="J45" s="57"/>
      <c r="K45" s="57"/>
      <c r="L45" s="433"/>
      <c r="M45" s="52"/>
    </row>
    <row r="46" spans="1:13" ht="22.5">
      <c r="A46" s="70">
        <v>3004</v>
      </c>
      <c r="B46" s="71" t="s">
        <v>685</v>
      </c>
      <c r="C46" s="6" t="s">
        <v>1299</v>
      </c>
      <c r="D46" s="72" t="s">
        <v>686</v>
      </c>
      <c r="E46" s="73" t="s">
        <v>687</v>
      </c>
      <c r="F46" s="25" t="s">
        <v>688</v>
      </c>
      <c r="G46" s="190">
        <v>100</v>
      </c>
      <c r="H46" s="171" t="s">
        <v>335</v>
      </c>
      <c r="I46" s="7"/>
      <c r="J46" s="455">
        <f t="shared" ref="J46:J53" si="3">IF(F46="2 a 6",0,F46*ROUNDUP(I46/100,0))</f>
        <v>0</v>
      </c>
      <c r="K46" s="345"/>
      <c r="L46" s="332">
        <f t="shared" ref="L46:L53" si="4">J46*K46</f>
        <v>0</v>
      </c>
      <c r="M46" s="77"/>
    </row>
    <row r="47" spans="1:13">
      <c r="A47" s="70">
        <v>3003</v>
      </c>
      <c r="B47" s="75" t="s">
        <v>691</v>
      </c>
      <c r="C47" s="6" t="s">
        <v>1299</v>
      </c>
      <c r="D47" s="72" t="s">
        <v>692</v>
      </c>
      <c r="E47" s="73" t="s">
        <v>687</v>
      </c>
      <c r="F47" s="25" t="s">
        <v>688</v>
      </c>
      <c r="G47" s="190">
        <v>100</v>
      </c>
      <c r="H47" s="171" t="s">
        <v>335</v>
      </c>
      <c r="I47" s="7"/>
      <c r="J47" s="455">
        <f t="shared" si="3"/>
        <v>0</v>
      </c>
      <c r="K47" s="345"/>
      <c r="L47" s="332">
        <f t="shared" si="4"/>
        <v>0</v>
      </c>
      <c r="M47" s="77"/>
    </row>
    <row r="48" spans="1:13">
      <c r="A48" s="48"/>
      <c r="B48" s="49" t="s">
        <v>696</v>
      </c>
      <c r="C48" s="50"/>
      <c r="D48" s="51"/>
      <c r="E48" s="57"/>
      <c r="F48" s="57"/>
      <c r="G48" s="574"/>
      <c r="H48" s="57"/>
      <c r="I48" s="57"/>
      <c r="J48" s="57"/>
      <c r="K48" s="57"/>
      <c r="L48" s="433"/>
      <c r="M48" s="52"/>
    </row>
    <row r="49" spans="1:13" ht="22.5">
      <c r="A49" s="70">
        <v>3004</v>
      </c>
      <c r="B49" s="71" t="s">
        <v>685</v>
      </c>
      <c r="C49" s="6" t="s">
        <v>1299</v>
      </c>
      <c r="D49" s="72" t="s">
        <v>686</v>
      </c>
      <c r="E49" s="73" t="s">
        <v>687</v>
      </c>
      <c r="F49" s="25" t="s">
        <v>688</v>
      </c>
      <c r="G49" s="190">
        <v>100</v>
      </c>
      <c r="H49" s="171" t="s">
        <v>335</v>
      </c>
      <c r="I49" s="7"/>
      <c r="J49" s="455">
        <f t="shared" si="3"/>
        <v>0</v>
      </c>
      <c r="K49" s="345"/>
      <c r="L49" s="332">
        <f t="shared" si="4"/>
        <v>0</v>
      </c>
      <c r="M49" s="77"/>
    </row>
    <row r="50" spans="1:13">
      <c r="A50" s="70">
        <v>3003</v>
      </c>
      <c r="B50" s="75" t="s">
        <v>691</v>
      </c>
      <c r="C50" s="6" t="s">
        <v>1299</v>
      </c>
      <c r="D50" s="72" t="s">
        <v>692</v>
      </c>
      <c r="E50" s="73" t="s">
        <v>687</v>
      </c>
      <c r="F50" s="25" t="s">
        <v>688</v>
      </c>
      <c r="G50" s="190">
        <v>100</v>
      </c>
      <c r="H50" s="171" t="s">
        <v>335</v>
      </c>
      <c r="I50" s="7"/>
      <c r="J50" s="455">
        <f t="shared" si="3"/>
        <v>0</v>
      </c>
      <c r="K50" s="345"/>
      <c r="L50" s="332">
        <f t="shared" si="4"/>
        <v>0</v>
      </c>
      <c r="M50" s="68"/>
    </row>
    <row r="51" spans="1:13">
      <c r="A51" s="48"/>
      <c r="B51" s="49" t="s">
        <v>697</v>
      </c>
      <c r="C51" s="50"/>
      <c r="D51" s="51"/>
      <c r="E51" s="57"/>
      <c r="F51" s="57"/>
      <c r="G51" s="574"/>
      <c r="H51" s="57"/>
      <c r="I51" s="57"/>
      <c r="J51" s="57"/>
      <c r="K51" s="57"/>
      <c r="L51" s="433"/>
      <c r="M51" s="52"/>
    </row>
    <row r="52" spans="1:13" ht="22.5">
      <c r="A52" s="70">
        <v>3004</v>
      </c>
      <c r="B52" s="71" t="s">
        <v>685</v>
      </c>
      <c r="C52" s="6" t="s">
        <v>1299</v>
      </c>
      <c r="D52" s="72" t="s">
        <v>686</v>
      </c>
      <c r="E52" s="73" t="s">
        <v>687</v>
      </c>
      <c r="F52" s="25" t="s">
        <v>688</v>
      </c>
      <c r="G52" s="190">
        <v>100</v>
      </c>
      <c r="H52" s="171" t="s">
        <v>335</v>
      </c>
      <c r="I52" s="7"/>
      <c r="J52" s="455">
        <f t="shared" si="3"/>
        <v>0</v>
      </c>
      <c r="K52" s="345"/>
      <c r="L52" s="332">
        <f t="shared" si="4"/>
        <v>0</v>
      </c>
      <c r="M52" s="77"/>
    </row>
    <row r="53" spans="1:13">
      <c r="A53" s="70">
        <v>3003</v>
      </c>
      <c r="B53" s="75" t="s">
        <v>691</v>
      </c>
      <c r="C53" s="6" t="s">
        <v>1299</v>
      </c>
      <c r="D53" s="72" t="s">
        <v>692</v>
      </c>
      <c r="E53" s="73" t="s">
        <v>687</v>
      </c>
      <c r="F53" s="25" t="s">
        <v>688</v>
      </c>
      <c r="G53" s="190">
        <v>100</v>
      </c>
      <c r="H53" s="171" t="s">
        <v>335</v>
      </c>
      <c r="I53" s="7"/>
      <c r="J53" s="455">
        <f t="shared" si="3"/>
        <v>0</v>
      </c>
      <c r="K53" s="345"/>
      <c r="L53" s="332">
        <f t="shared" si="4"/>
        <v>0</v>
      </c>
      <c r="M53" s="68"/>
    </row>
    <row r="54" spans="1:13">
      <c r="A54" s="48"/>
      <c r="B54" s="49" t="s">
        <v>698</v>
      </c>
      <c r="C54" s="50"/>
      <c r="D54" s="51"/>
      <c r="E54" s="57"/>
      <c r="F54" s="57"/>
      <c r="G54" s="574"/>
      <c r="H54" s="57"/>
      <c r="I54" s="57"/>
      <c r="J54" s="57"/>
      <c r="K54" s="57"/>
      <c r="L54" s="433"/>
      <c r="M54" s="52"/>
    </row>
    <row r="55" spans="1:13">
      <c r="A55" s="48"/>
      <c r="B55" s="49" t="s">
        <v>699</v>
      </c>
      <c r="C55" s="50"/>
      <c r="D55" s="51"/>
      <c r="E55" s="57"/>
      <c r="F55" s="57"/>
      <c r="G55" s="574"/>
      <c r="H55" s="57"/>
      <c r="I55" s="57"/>
      <c r="J55" s="57"/>
      <c r="K55" s="57"/>
      <c r="L55" s="433"/>
      <c r="M55" s="52"/>
    </row>
    <row r="56" spans="1:13">
      <c r="A56" s="48">
        <v>0</v>
      </c>
      <c r="B56" s="53" t="s">
        <v>700</v>
      </c>
      <c r="C56" s="57"/>
      <c r="D56" s="58" t="s">
        <v>701</v>
      </c>
      <c r="E56" s="66" t="s">
        <v>702</v>
      </c>
      <c r="F56" s="69">
        <v>1</v>
      </c>
      <c r="G56" s="305">
        <v>200</v>
      </c>
      <c r="H56" s="66" t="s">
        <v>335</v>
      </c>
      <c r="I56" s="65"/>
      <c r="J56" s="384">
        <f>ROUNDUP(I56/G56,0)*F56</f>
        <v>0</v>
      </c>
      <c r="K56" s="383"/>
      <c r="L56" s="332">
        <f>J56*K56</f>
        <v>0</v>
      </c>
      <c r="M56" s="77"/>
    </row>
    <row r="57" spans="1:13" ht="22.5">
      <c r="A57" s="48">
        <v>15</v>
      </c>
      <c r="B57" s="53" t="s">
        <v>629</v>
      </c>
      <c r="C57" s="57"/>
      <c r="D57" s="54" t="s">
        <v>630</v>
      </c>
      <c r="E57" s="66" t="s">
        <v>702</v>
      </c>
      <c r="F57" s="69">
        <v>1</v>
      </c>
      <c r="G57" s="305">
        <v>200</v>
      </c>
      <c r="H57" s="66" t="s">
        <v>335</v>
      </c>
      <c r="I57" s="65"/>
      <c r="J57" s="384">
        <f>ROUNDUP(I57/G57,0)*F57</f>
        <v>0</v>
      </c>
      <c r="K57" s="383"/>
      <c r="L57" s="332">
        <f>J57*K57</f>
        <v>0</v>
      </c>
      <c r="M57" s="52"/>
    </row>
    <row r="58" spans="1:13">
      <c r="A58" s="48">
        <v>11</v>
      </c>
      <c r="B58" s="53" t="s">
        <v>663</v>
      </c>
      <c r="C58" s="57"/>
      <c r="D58" s="58" t="s">
        <v>664</v>
      </c>
      <c r="E58" s="66" t="s">
        <v>702</v>
      </c>
      <c r="F58" s="69">
        <v>1</v>
      </c>
      <c r="G58" s="305">
        <v>1000</v>
      </c>
      <c r="H58" s="66" t="s">
        <v>335</v>
      </c>
      <c r="I58" s="65"/>
      <c r="J58" s="384">
        <f>ROUNDUP(I58/G58,0)*F58</f>
        <v>0</v>
      </c>
      <c r="K58" s="383"/>
      <c r="L58" s="332">
        <f>J58*K58</f>
        <v>0</v>
      </c>
      <c r="M58" s="77"/>
    </row>
    <row r="59" spans="1:13">
      <c r="A59" s="48">
        <v>2103</v>
      </c>
      <c r="B59" s="81" t="s">
        <v>703</v>
      </c>
      <c r="C59" s="57"/>
      <c r="D59" s="58" t="s">
        <v>704</v>
      </c>
      <c r="E59" s="66" t="s">
        <v>702</v>
      </c>
      <c r="F59" s="69">
        <v>1</v>
      </c>
      <c r="G59" s="305">
        <v>1000</v>
      </c>
      <c r="H59" s="66" t="s">
        <v>335</v>
      </c>
      <c r="I59" s="65"/>
      <c r="J59" s="384">
        <f>ROUNDUP(I59/G59,0)*F59</f>
        <v>0</v>
      </c>
      <c r="K59" s="383"/>
      <c r="L59" s="332">
        <f>J59*K59</f>
        <v>0</v>
      </c>
      <c r="M59" s="77"/>
    </row>
    <row r="60" spans="1:13">
      <c r="A60" s="48">
        <v>2102</v>
      </c>
      <c r="B60" s="81" t="s">
        <v>705</v>
      </c>
      <c r="C60" s="57"/>
      <c r="D60" s="58" t="s">
        <v>664</v>
      </c>
      <c r="E60" s="66" t="s">
        <v>702</v>
      </c>
      <c r="F60" s="69">
        <v>1</v>
      </c>
      <c r="G60" s="305">
        <v>1000</v>
      </c>
      <c r="H60" s="66" t="s">
        <v>335</v>
      </c>
      <c r="I60" s="65"/>
      <c r="J60" s="384">
        <f>ROUNDUP(I60/G60,0)*F60</f>
        <v>0</v>
      </c>
      <c r="K60" s="383"/>
      <c r="L60" s="332">
        <f>J60*K60</f>
        <v>0</v>
      </c>
      <c r="M60" s="77"/>
    </row>
    <row r="61" spans="1:13">
      <c r="A61" s="48"/>
      <c r="B61" s="49" t="s">
        <v>706</v>
      </c>
      <c r="C61" s="50"/>
      <c r="D61" s="51"/>
      <c r="E61" s="57"/>
      <c r="F61" s="57"/>
      <c r="G61" s="574"/>
      <c r="H61" s="57"/>
      <c r="I61" s="57"/>
      <c r="J61" s="57"/>
      <c r="K61" s="57"/>
      <c r="L61" s="433"/>
      <c r="M61" s="52"/>
    </row>
    <row r="62" spans="1:13" ht="22.5">
      <c r="A62" s="48">
        <v>153</v>
      </c>
      <c r="B62" s="23" t="s">
        <v>654</v>
      </c>
      <c r="C62" s="63" t="s">
        <v>1299</v>
      </c>
      <c r="D62" s="58" t="s">
        <v>707</v>
      </c>
      <c r="E62" s="66" t="s">
        <v>702</v>
      </c>
      <c r="F62" s="69">
        <v>5</v>
      </c>
      <c r="G62" s="56" t="s">
        <v>708</v>
      </c>
      <c r="H62" s="43" t="s">
        <v>708</v>
      </c>
      <c r="I62" s="26"/>
      <c r="J62" s="477">
        <f>F62*I62</f>
        <v>0</v>
      </c>
      <c r="K62" s="25"/>
      <c r="L62" s="332">
        <f>J62*K62</f>
        <v>0</v>
      </c>
      <c r="M62" s="52" t="s">
        <v>658</v>
      </c>
    </row>
    <row r="63" spans="1:13" ht="45">
      <c r="A63" s="48"/>
      <c r="B63" s="49" t="s">
        <v>709</v>
      </c>
      <c r="C63" s="50"/>
      <c r="D63" s="51"/>
      <c r="E63" s="57"/>
      <c r="F63" s="57"/>
      <c r="G63" s="574"/>
      <c r="H63" s="57"/>
      <c r="I63" s="57"/>
      <c r="J63" s="57"/>
      <c r="K63" s="57"/>
      <c r="L63" s="433"/>
      <c r="M63" s="52" t="s">
        <v>0</v>
      </c>
    </row>
    <row r="64" spans="1:13">
      <c r="A64" s="48"/>
      <c r="B64" s="49" t="s">
        <v>1</v>
      </c>
      <c r="C64" s="50"/>
      <c r="D64" s="51"/>
      <c r="E64" s="57"/>
      <c r="F64" s="57"/>
      <c r="G64" s="574"/>
      <c r="H64" s="57"/>
      <c r="I64" s="57"/>
      <c r="J64" s="57"/>
      <c r="K64" s="57"/>
      <c r="L64" s="433"/>
      <c r="M64" s="52"/>
    </row>
    <row r="65" spans="1:13">
      <c r="A65" s="48">
        <v>12</v>
      </c>
      <c r="B65" s="53" t="s">
        <v>651</v>
      </c>
      <c r="C65" s="57"/>
      <c r="D65" s="54" t="s">
        <v>652</v>
      </c>
      <c r="E65" s="66" t="s">
        <v>702</v>
      </c>
      <c r="F65" s="33">
        <v>1</v>
      </c>
      <c r="G65" s="305">
        <v>5000</v>
      </c>
      <c r="H65" s="66" t="s">
        <v>335</v>
      </c>
      <c r="I65" s="65"/>
      <c r="J65" s="384">
        <f t="shared" ref="J65:J74" si="5">ROUNDUP(I65/G65,0)*F65</f>
        <v>0</v>
      </c>
      <c r="K65" s="383"/>
      <c r="L65" s="332">
        <f t="shared" ref="L65:L74" si="6">J65*K65</f>
        <v>0</v>
      </c>
      <c r="M65" s="67"/>
    </row>
    <row r="66" spans="1:13">
      <c r="A66" s="48">
        <v>11</v>
      </c>
      <c r="B66" s="53" t="s">
        <v>663</v>
      </c>
      <c r="C66" s="57" t="s">
        <v>1299</v>
      </c>
      <c r="D66" s="58" t="s">
        <v>664</v>
      </c>
      <c r="E66" s="66" t="s">
        <v>702</v>
      </c>
      <c r="F66" s="33">
        <v>1</v>
      </c>
      <c r="G66" s="305">
        <v>5000</v>
      </c>
      <c r="H66" s="66" t="s">
        <v>335</v>
      </c>
      <c r="I66" s="65"/>
      <c r="J66" s="384">
        <f t="shared" si="5"/>
        <v>0</v>
      </c>
      <c r="K66" s="383"/>
      <c r="L66" s="332">
        <f t="shared" si="6"/>
        <v>0</v>
      </c>
      <c r="M66" s="67" t="s">
        <v>665</v>
      </c>
    </row>
    <row r="67" spans="1:13">
      <c r="A67" s="48">
        <v>1</v>
      </c>
      <c r="B67" s="53" t="s">
        <v>625</v>
      </c>
      <c r="C67" s="57"/>
      <c r="D67" s="54" t="s">
        <v>626</v>
      </c>
      <c r="E67" s="66" t="s">
        <v>702</v>
      </c>
      <c r="F67" s="33">
        <v>1</v>
      </c>
      <c r="G67" s="305">
        <v>5000</v>
      </c>
      <c r="H67" s="66" t="s">
        <v>335</v>
      </c>
      <c r="I67" s="65"/>
      <c r="J67" s="384">
        <f t="shared" si="5"/>
        <v>0</v>
      </c>
      <c r="K67" s="383"/>
      <c r="L67" s="332">
        <f t="shared" si="6"/>
        <v>0</v>
      </c>
      <c r="M67" s="67"/>
    </row>
    <row r="68" spans="1:13" ht="22.5">
      <c r="A68" s="48">
        <v>15</v>
      </c>
      <c r="B68" s="53" t="s">
        <v>629</v>
      </c>
      <c r="C68" s="57"/>
      <c r="D68" s="54" t="s">
        <v>630</v>
      </c>
      <c r="E68" s="66" t="s">
        <v>702</v>
      </c>
      <c r="F68" s="33">
        <v>1</v>
      </c>
      <c r="G68" s="305">
        <v>5000</v>
      </c>
      <c r="H68" s="66" t="s">
        <v>335</v>
      </c>
      <c r="I68" s="65"/>
      <c r="J68" s="384">
        <f t="shared" si="5"/>
        <v>0</v>
      </c>
      <c r="K68" s="383"/>
      <c r="L68" s="332">
        <f t="shared" si="6"/>
        <v>0</v>
      </c>
      <c r="M68" s="67"/>
    </row>
    <row r="69" spans="1:13">
      <c r="A69" s="48">
        <v>9</v>
      </c>
      <c r="B69" s="23" t="s">
        <v>649</v>
      </c>
      <c r="C69" s="63"/>
      <c r="D69" s="54" t="s">
        <v>650</v>
      </c>
      <c r="E69" s="66" t="s">
        <v>702</v>
      </c>
      <c r="F69" s="33">
        <v>1</v>
      </c>
      <c r="G69" s="305">
        <v>5000</v>
      </c>
      <c r="H69" s="66" t="s">
        <v>335</v>
      </c>
      <c r="I69" s="65"/>
      <c r="J69" s="384">
        <f t="shared" si="5"/>
        <v>0</v>
      </c>
      <c r="K69" s="383"/>
      <c r="L69" s="332">
        <f t="shared" si="6"/>
        <v>0</v>
      </c>
      <c r="M69" s="67"/>
    </row>
    <row r="70" spans="1:13">
      <c r="A70" s="48">
        <v>100</v>
      </c>
      <c r="B70" s="53" t="s">
        <v>635</v>
      </c>
      <c r="C70" s="57"/>
      <c r="D70" s="54" t="s">
        <v>636</v>
      </c>
      <c r="E70" s="66" t="s">
        <v>702</v>
      </c>
      <c r="F70" s="69">
        <v>1</v>
      </c>
      <c r="G70" s="305">
        <v>5000</v>
      </c>
      <c r="H70" s="66" t="s">
        <v>335</v>
      </c>
      <c r="I70" s="65"/>
      <c r="J70" s="384">
        <f t="shared" si="5"/>
        <v>0</v>
      </c>
      <c r="K70" s="383"/>
      <c r="L70" s="332">
        <f t="shared" si="6"/>
        <v>0</v>
      </c>
      <c r="M70" s="67"/>
    </row>
    <row r="71" spans="1:13">
      <c r="A71" s="48">
        <v>101</v>
      </c>
      <c r="B71" s="53" t="s">
        <v>633</v>
      </c>
      <c r="C71" s="57"/>
      <c r="D71" s="54" t="s">
        <v>634</v>
      </c>
      <c r="E71" s="66" t="s">
        <v>702</v>
      </c>
      <c r="F71" s="69">
        <v>1</v>
      </c>
      <c r="G71" s="305">
        <v>5000</v>
      </c>
      <c r="H71" s="66" t="s">
        <v>335</v>
      </c>
      <c r="I71" s="65"/>
      <c r="J71" s="384">
        <f t="shared" si="5"/>
        <v>0</v>
      </c>
      <c r="K71" s="383"/>
      <c r="L71" s="332">
        <f t="shared" si="6"/>
        <v>0</v>
      </c>
      <c r="M71" s="67"/>
    </row>
    <row r="72" spans="1:13">
      <c r="A72" s="48">
        <v>54</v>
      </c>
      <c r="B72" s="53" t="s">
        <v>637</v>
      </c>
      <c r="C72" s="603" t="s">
        <v>1299</v>
      </c>
      <c r="D72" s="54" t="s">
        <v>638</v>
      </c>
      <c r="E72" s="66" t="s">
        <v>702</v>
      </c>
      <c r="F72" s="25">
        <v>1</v>
      </c>
      <c r="G72" s="305">
        <v>5000</v>
      </c>
      <c r="H72" s="66" t="s">
        <v>335</v>
      </c>
      <c r="I72" s="65"/>
      <c r="J72" s="384">
        <f t="shared" si="5"/>
        <v>0</v>
      </c>
      <c r="K72" s="383"/>
      <c r="L72" s="332">
        <f t="shared" si="6"/>
        <v>0</v>
      </c>
      <c r="M72" s="614" t="s">
        <v>667</v>
      </c>
    </row>
    <row r="73" spans="1:13">
      <c r="A73" s="48">
        <v>103</v>
      </c>
      <c r="B73" s="53" t="s">
        <v>642</v>
      </c>
      <c r="C73" s="626"/>
      <c r="D73" s="54" t="s">
        <v>643</v>
      </c>
      <c r="E73" s="66" t="s">
        <v>702</v>
      </c>
      <c r="F73" s="25">
        <v>1</v>
      </c>
      <c r="G73" s="305">
        <v>5000</v>
      </c>
      <c r="H73" s="66" t="s">
        <v>335</v>
      </c>
      <c r="I73" s="65"/>
      <c r="J73" s="384">
        <f t="shared" si="5"/>
        <v>0</v>
      </c>
      <c r="K73" s="383"/>
      <c r="L73" s="332">
        <f t="shared" si="6"/>
        <v>0</v>
      </c>
      <c r="M73" s="629"/>
    </row>
    <row r="74" spans="1:13">
      <c r="A74" s="48">
        <v>51</v>
      </c>
      <c r="B74" s="53" t="s">
        <v>640</v>
      </c>
      <c r="C74" s="604"/>
      <c r="D74" s="54" t="s">
        <v>641</v>
      </c>
      <c r="E74" s="66" t="s">
        <v>702</v>
      </c>
      <c r="F74" s="25">
        <v>1</v>
      </c>
      <c r="G74" s="305">
        <v>5000</v>
      </c>
      <c r="H74" s="66" t="s">
        <v>335</v>
      </c>
      <c r="I74" s="65"/>
      <c r="J74" s="384">
        <f t="shared" si="5"/>
        <v>0</v>
      </c>
      <c r="K74" s="383"/>
      <c r="L74" s="332">
        <f t="shared" si="6"/>
        <v>0</v>
      </c>
      <c r="M74" s="615"/>
    </row>
    <row r="75" spans="1:13">
      <c r="A75" s="48"/>
      <c r="B75" s="49" t="s">
        <v>2</v>
      </c>
      <c r="C75" s="50"/>
      <c r="D75" s="51"/>
      <c r="E75" s="57"/>
      <c r="F75" s="57"/>
      <c r="G75" s="574"/>
      <c r="H75" s="57"/>
      <c r="I75" s="57"/>
      <c r="J75" s="57"/>
      <c r="K75" s="57"/>
      <c r="L75" s="433"/>
      <c r="M75" s="52"/>
    </row>
    <row r="76" spans="1:13" ht="22.5">
      <c r="A76" s="48">
        <v>153</v>
      </c>
      <c r="B76" s="23" t="s">
        <v>654</v>
      </c>
      <c r="C76" s="63" t="s">
        <v>1299</v>
      </c>
      <c r="D76" s="58" t="s">
        <v>707</v>
      </c>
      <c r="E76" s="66" t="s">
        <v>702</v>
      </c>
      <c r="F76" s="25">
        <v>5</v>
      </c>
      <c r="G76" s="305">
        <v>5000</v>
      </c>
      <c r="H76" s="69" t="s">
        <v>332</v>
      </c>
      <c r="I76" s="26"/>
      <c r="J76" s="384">
        <f>ROUNDUP(I76/G76,0)*F76</f>
        <v>0</v>
      </c>
      <c r="K76" s="383"/>
      <c r="L76" s="332">
        <f>J76*K76</f>
        <v>0</v>
      </c>
      <c r="M76" s="52" t="s">
        <v>658</v>
      </c>
    </row>
    <row r="77" spans="1:13">
      <c r="A77" s="48"/>
      <c r="B77" s="49" t="s">
        <v>4</v>
      </c>
      <c r="C77" s="50"/>
      <c r="D77" s="51"/>
      <c r="E77" s="57"/>
      <c r="F77" s="57"/>
      <c r="G77" s="574"/>
      <c r="H77" s="57"/>
      <c r="I77" s="57"/>
      <c r="J77" s="57"/>
      <c r="K77" s="57"/>
      <c r="L77" s="433"/>
      <c r="M77" s="52"/>
    </row>
    <row r="78" spans="1:13">
      <c r="A78" s="48"/>
      <c r="B78" s="49" t="s">
        <v>5</v>
      </c>
      <c r="C78" s="50"/>
      <c r="D78" s="51"/>
      <c r="E78" s="57"/>
      <c r="F78" s="57"/>
      <c r="G78" s="574"/>
      <c r="H78" s="57"/>
      <c r="I78" s="57"/>
      <c r="J78" s="57"/>
      <c r="K78" s="57"/>
      <c r="L78" s="433"/>
      <c r="M78" s="52"/>
    </row>
    <row r="79" spans="1:13">
      <c r="A79" s="48"/>
      <c r="B79" s="83" t="s">
        <v>674</v>
      </c>
      <c r="C79" s="84"/>
      <c r="D79" s="58"/>
      <c r="E79" s="66"/>
      <c r="F79" s="85"/>
      <c r="G79" s="475"/>
      <c r="H79" s="470"/>
      <c r="I79" s="86"/>
      <c r="J79" s="470"/>
      <c r="K79" s="85"/>
      <c r="L79" s="86"/>
      <c r="M79" s="88"/>
    </row>
    <row r="80" spans="1:13">
      <c r="A80" s="48">
        <v>2000</v>
      </c>
      <c r="B80" s="89" t="s">
        <v>6</v>
      </c>
      <c r="C80" s="90"/>
      <c r="D80" s="91" t="s">
        <v>677</v>
      </c>
      <c r="E80" s="66" t="s">
        <v>702</v>
      </c>
      <c r="F80" s="92">
        <v>1</v>
      </c>
      <c r="G80" s="475" t="s">
        <v>7</v>
      </c>
      <c r="H80" s="470" t="s">
        <v>766</v>
      </c>
      <c r="I80" s="86"/>
      <c r="J80" s="477">
        <f>F80*I80</f>
        <v>0</v>
      </c>
      <c r="K80" s="25"/>
      <c r="L80" s="332">
        <f>J80*K80</f>
        <v>0</v>
      </c>
      <c r="M80" s="88"/>
    </row>
    <row r="81" spans="1:13">
      <c r="A81" s="48">
        <v>2018</v>
      </c>
      <c r="B81" s="89" t="s">
        <v>8</v>
      </c>
      <c r="C81" s="90"/>
      <c r="D81" s="91" t="s">
        <v>9</v>
      </c>
      <c r="E81" s="66" t="s">
        <v>702</v>
      </c>
      <c r="F81" s="92">
        <v>1</v>
      </c>
      <c r="G81" s="305">
        <v>5000</v>
      </c>
      <c r="H81" s="66" t="s">
        <v>335</v>
      </c>
      <c r="I81" s="65"/>
      <c r="J81" s="384">
        <f t="shared" ref="J81:J87" si="7">ROUNDUP(I81/G81,0)*F81</f>
        <v>0</v>
      </c>
      <c r="K81" s="383"/>
      <c r="L81" s="332">
        <f t="shared" ref="L81:L87" si="8">J81*K81</f>
        <v>0</v>
      </c>
      <c r="M81" s="88"/>
    </row>
    <row r="82" spans="1:13">
      <c r="A82" s="48">
        <v>3</v>
      </c>
      <c r="B82" s="93" t="s">
        <v>10</v>
      </c>
      <c r="C82" s="94"/>
      <c r="D82" s="91" t="s">
        <v>11</v>
      </c>
      <c r="E82" s="66" t="s">
        <v>702</v>
      </c>
      <c r="F82" s="92">
        <v>1</v>
      </c>
      <c r="G82" s="305">
        <v>5000</v>
      </c>
      <c r="H82" s="66" t="s">
        <v>335</v>
      </c>
      <c r="I82" s="65"/>
      <c r="J82" s="384">
        <f t="shared" si="7"/>
        <v>0</v>
      </c>
      <c r="K82" s="383"/>
      <c r="L82" s="332">
        <f t="shared" si="8"/>
        <v>0</v>
      </c>
      <c r="M82" s="88"/>
    </row>
    <row r="83" spans="1:13" ht="22.5">
      <c r="A83" s="48">
        <v>15</v>
      </c>
      <c r="B83" s="53" t="s">
        <v>629</v>
      </c>
      <c r="C83" s="57"/>
      <c r="D83" s="54" t="s">
        <v>630</v>
      </c>
      <c r="E83" s="66" t="s">
        <v>702</v>
      </c>
      <c r="F83" s="92">
        <v>1</v>
      </c>
      <c r="G83" s="305">
        <v>5000</v>
      </c>
      <c r="H83" s="66" t="s">
        <v>335</v>
      </c>
      <c r="I83" s="65"/>
      <c r="J83" s="384">
        <f t="shared" si="7"/>
        <v>0</v>
      </c>
      <c r="K83" s="383"/>
      <c r="L83" s="332">
        <f t="shared" si="8"/>
        <v>0</v>
      </c>
      <c r="M83" s="88"/>
    </row>
    <row r="84" spans="1:13">
      <c r="A84" s="48">
        <v>11</v>
      </c>
      <c r="B84" s="53" t="s">
        <v>663</v>
      </c>
      <c r="C84" s="57"/>
      <c r="D84" s="58" t="s">
        <v>664</v>
      </c>
      <c r="E84" s="66" t="s">
        <v>702</v>
      </c>
      <c r="F84" s="92">
        <v>1</v>
      </c>
      <c r="G84" s="305">
        <v>5000</v>
      </c>
      <c r="H84" s="66" t="s">
        <v>335</v>
      </c>
      <c r="I84" s="65"/>
      <c r="J84" s="384">
        <f t="shared" si="7"/>
        <v>0</v>
      </c>
      <c r="K84" s="383"/>
      <c r="L84" s="332">
        <f t="shared" si="8"/>
        <v>0</v>
      </c>
      <c r="M84" s="88"/>
    </row>
    <row r="85" spans="1:13">
      <c r="A85" s="48">
        <v>2022</v>
      </c>
      <c r="B85" s="89" t="s">
        <v>12</v>
      </c>
      <c r="C85" s="90"/>
      <c r="D85" s="91" t="s">
        <v>13</v>
      </c>
      <c r="E85" s="66" t="s">
        <v>702</v>
      </c>
      <c r="F85" s="92">
        <v>1</v>
      </c>
      <c r="G85" s="305">
        <v>5000</v>
      </c>
      <c r="H85" s="66" t="s">
        <v>335</v>
      </c>
      <c r="I85" s="65"/>
      <c r="J85" s="384">
        <f t="shared" si="7"/>
        <v>0</v>
      </c>
      <c r="K85" s="383"/>
      <c r="L85" s="332">
        <f t="shared" si="8"/>
        <v>0</v>
      </c>
      <c r="M85" s="88"/>
    </row>
    <row r="86" spans="1:13">
      <c r="A86" s="48">
        <v>2027</v>
      </c>
      <c r="B86" s="89" t="s">
        <v>14</v>
      </c>
      <c r="C86" s="90"/>
      <c r="D86" s="91" t="s">
        <v>15</v>
      </c>
      <c r="E86" s="66" t="s">
        <v>702</v>
      </c>
      <c r="F86" s="92">
        <v>1</v>
      </c>
      <c r="G86" s="305">
        <v>5000</v>
      </c>
      <c r="H86" s="66" t="s">
        <v>335</v>
      </c>
      <c r="I86" s="65"/>
      <c r="J86" s="384">
        <f t="shared" si="7"/>
        <v>0</v>
      </c>
      <c r="K86" s="383"/>
      <c r="L86" s="332">
        <f t="shared" si="8"/>
        <v>0</v>
      </c>
      <c r="M86" s="88"/>
    </row>
    <row r="87" spans="1:13">
      <c r="A87" s="48">
        <v>2010</v>
      </c>
      <c r="B87" s="89" t="s">
        <v>16</v>
      </c>
      <c r="C87" s="90"/>
      <c r="D87" s="91" t="s">
        <v>17</v>
      </c>
      <c r="E87" s="66" t="s">
        <v>702</v>
      </c>
      <c r="F87" s="92">
        <v>1</v>
      </c>
      <c r="G87" s="305">
        <v>5000</v>
      </c>
      <c r="H87" s="66" t="s">
        <v>335</v>
      </c>
      <c r="I87" s="65"/>
      <c r="J87" s="384">
        <f t="shared" si="7"/>
        <v>0</v>
      </c>
      <c r="K87" s="383"/>
      <c r="L87" s="332">
        <f t="shared" si="8"/>
        <v>0</v>
      </c>
      <c r="M87" s="88"/>
    </row>
    <row r="88" spans="1:13">
      <c r="A88" s="48"/>
      <c r="B88" s="49" t="s">
        <v>18</v>
      </c>
      <c r="C88" s="50"/>
      <c r="D88" s="51"/>
      <c r="E88" s="57"/>
      <c r="F88" s="57"/>
      <c r="G88" s="574"/>
      <c r="H88" s="57"/>
      <c r="I88" s="57"/>
      <c r="J88" s="57"/>
      <c r="K88" s="57"/>
      <c r="L88" s="433"/>
      <c r="M88" s="52"/>
    </row>
    <row r="89" spans="1:13" ht="22.5">
      <c r="A89" s="48">
        <v>153</v>
      </c>
      <c r="B89" s="23" t="s">
        <v>654</v>
      </c>
      <c r="C89" s="63" t="s">
        <v>1299</v>
      </c>
      <c r="D89" s="58" t="s">
        <v>669</v>
      </c>
      <c r="E89" s="66" t="s">
        <v>702</v>
      </c>
      <c r="F89" s="85">
        <v>7</v>
      </c>
      <c r="G89" s="475">
        <v>3500</v>
      </c>
      <c r="H89" s="470" t="s">
        <v>332</v>
      </c>
      <c r="I89" s="86"/>
      <c r="J89" s="384">
        <f>ROUNDUP(I89/G89,0)*F89</f>
        <v>0</v>
      </c>
      <c r="K89" s="383"/>
      <c r="L89" s="332">
        <f>J89*K89</f>
        <v>0</v>
      </c>
      <c r="M89" s="52" t="s">
        <v>658</v>
      </c>
    </row>
    <row r="90" spans="1:13">
      <c r="A90" s="48">
        <v>150</v>
      </c>
      <c r="B90" s="53" t="s">
        <v>670</v>
      </c>
      <c r="C90" s="57"/>
      <c r="D90" s="54" t="s">
        <v>671</v>
      </c>
      <c r="E90" s="66" t="s">
        <v>702</v>
      </c>
      <c r="F90" s="85">
        <v>2</v>
      </c>
      <c r="G90" s="475">
        <v>7000</v>
      </c>
      <c r="H90" s="470" t="s">
        <v>332</v>
      </c>
      <c r="I90" s="86"/>
      <c r="J90" s="384">
        <f>ROUNDUP(I90/G90,0)*F90</f>
        <v>0</v>
      </c>
      <c r="K90" s="383"/>
      <c r="L90" s="332">
        <f>J90*K90</f>
        <v>0</v>
      </c>
      <c r="M90" s="88"/>
    </row>
    <row r="91" spans="1:13" ht="33.75">
      <c r="A91" s="48"/>
      <c r="B91" s="49" t="s">
        <v>19</v>
      </c>
      <c r="C91" s="50"/>
      <c r="D91" s="51"/>
      <c r="E91" s="57"/>
      <c r="F91" s="57"/>
      <c r="G91" s="574"/>
      <c r="H91" s="57"/>
      <c r="I91" s="57"/>
      <c r="J91" s="57"/>
      <c r="K91" s="57"/>
      <c r="L91" s="433"/>
      <c r="M91" s="52" t="s">
        <v>752</v>
      </c>
    </row>
    <row r="92" spans="1:13" ht="22.5">
      <c r="A92" s="48"/>
      <c r="B92" s="49" t="s">
        <v>753</v>
      </c>
      <c r="C92" s="50"/>
      <c r="D92" s="51"/>
      <c r="E92" s="57"/>
      <c r="F92" s="57"/>
      <c r="G92" s="574"/>
      <c r="H92" s="57"/>
      <c r="I92" s="57"/>
      <c r="J92" s="57"/>
      <c r="K92" s="57"/>
      <c r="L92" s="433"/>
      <c r="M92" s="52" t="s">
        <v>754</v>
      </c>
    </row>
    <row r="93" spans="1:13" ht="22.5">
      <c r="A93" s="48">
        <v>3004</v>
      </c>
      <c r="B93" s="53" t="s">
        <v>685</v>
      </c>
      <c r="C93" s="603" t="s">
        <v>1299</v>
      </c>
      <c r="D93" s="72" t="s">
        <v>755</v>
      </c>
      <c r="E93" s="87" t="s">
        <v>756</v>
      </c>
      <c r="F93" s="85">
        <v>6</v>
      </c>
      <c r="G93" s="475" t="s">
        <v>757</v>
      </c>
      <c r="H93" s="66" t="s">
        <v>757</v>
      </c>
      <c r="I93" s="65"/>
      <c r="J93" s="503">
        <f>F93*I93</f>
        <v>0</v>
      </c>
      <c r="K93" s="33"/>
      <c r="L93" s="332">
        <f>J93*K93</f>
        <v>0</v>
      </c>
      <c r="M93" s="755" t="s">
        <v>758</v>
      </c>
    </row>
    <row r="94" spans="1:13">
      <c r="A94" s="48">
        <v>3003</v>
      </c>
      <c r="B94" s="75" t="s">
        <v>691</v>
      </c>
      <c r="C94" s="604"/>
      <c r="D94" s="72" t="s">
        <v>692</v>
      </c>
      <c r="E94" s="87" t="s">
        <v>756</v>
      </c>
      <c r="F94" s="85">
        <v>6</v>
      </c>
      <c r="G94" s="475" t="s">
        <v>757</v>
      </c>
      <c r="H94" s="66" t="s">
        <v>757</v>
      </c>
      <c r="I94" s="65"/>
      <c r="J94" s="503">
        <f>F94*I94</f>
        <v>0</v>
      </c>
      <c r="K94" s="33"/>
      <c r="L94" s="332">
        <f>J94*K94</f>
        <v>0</v>
      </c>
      <c r="M94" s="757"/>
    </row>
    <row r="95" spans="1:13">
      <c r="A95" s="48">
        <v>3005</v>
      </c>
      <c r="B95" s="89" t="s">
        <v>759</v>
      </c>
      <c r="C95" s="752" t="s">
        <v>1299</v>
      </c>
      <c r="D95" s="91" t="s">
        <v>760</v>
      </c>
      <c r="E95" s="87" t="s">
        <v>761</v>
      </c>
      <c r="F95" s="85"/>
      <c r="G95" s="475"/>
      <c r="H95" s="66"/>
      <c r="I95" s="65"/>
      <c r="J95" s="66"/>
      <c r="K95" s="33"/>
      <c r="L95" s="65"/>
      <c r="M95" s="755" t="s">
        <v>762</v>
      </c>
    </row>
    <row r="96" spans="1:13">
      <c r="A96" s="48">
        <v>3003</v>
      </c>
      <c r="B96" s="75" t="s">
        <v>691</v>
      </c>
      <c r="C96" s="753"/>
      <c r="D96" s="72" t="s">
        <v>692</v>
      </c>
      <c r="E96" s="87" t="s">
        <v>756</v>
      </c>
      <c r="F96" s="85"/>
      <c r="G96" s="475"/>
      <c r="H96" s="80"/>
      <c r="I96" s="79"/>
      <c r="J96" s="80"/>
      <c r="K96" s="34"/>
      <c r="L96" s="79"/>
      <c r="M96" s="756"/>
    </row>
    <row r="97" spans="1:13" ht="22.5">
      <c r="A97" s="48">
        <v>3007</v>
      </c>
      <c r="B97" s="75" t="s">
        <v>763</v>
      </c>
      <c r="C97" s="754"/>
      <c r="D97" s="72" t="s">
        <v>764</v>
      </c>
      <c r="E97" s="87" t="s">
        <v>756</v>
      </c>
      <c r="F97" s="85"/>
      <c r="G97" s="475"/>
      <c r="H97" s="159"/>
      <c r="I97" s="160"/>
      <c r="J97" s="159"/>
      <c r="K97" s="35"/>
      <c r="L97" s="160"/>
      <c r="M97" s="757"/>
    </row>
    <row r="98" spans="1:13">
      <c r="A98" s="48"/>
      <c r="B98" s="49" t="s">
        <v>765</v>
      </c>
      <c r="C98" s="50"/>
      <c r="D98" s="51"/>
      <c r="E98" s="57"/>
      <c r="F98" s="57"/>
      <c r="G98" s="574"/>
      <c r="H98" s="57"/>
      <c r="I98" s="57"/>
      <c r="J98" s="57"/>
      <c r="K98" s="57"/>
      <c r="L98" s="433"/>
      <c r="M98" s="52"/>
    </row>
    <row r="99" spans="1:13">
      <c r="A99" s="48">
        <v>3001</v>
      </c>
      <c r="B99" s="53" t="s">
        <v>684</v>
      </c>
      <c r="C99" s="57"/>
      <c r="D99" s="54" t="s">
        <v>677</v>
      </c>
      <c r="E99" s="87" t="s">
        <v>756</v>
      </c>
      <c r="F99" s="69">
        <v>1</v>
      </c>
      <c r="G99" s="56" t="s">
        <v>766</v>
      </c>
      <c r="H99" s="43" t="s">
        <v>766</v>
      </c>
      <c r="I99" s="26"/>
      <c r="J99" s="477">
        <f>F99*I99</f>
        <v>0</v>
      </c>
      <c r="K99" s="25"/>
      <c r="L99" s="332">
        <f>J99*K99</f>
        <v>0</v>
      </c>
      <c r="M99" s="52"/>
    </row>
    <row r="100" spans="1:13">
      <c r="A100" s="48">
        <v>3005</v>
      </c>
      <c r="B100" s="89" t="s">
        <v>759</v>
      </c>
      <c r="C100" s="90"/>
      <c r="D100" s="91" t="s">
        <v>760</v>
      </c>
      <c r="E100" s="87" t="s">
        <v>761</v>
      </c>
      <c r="F100" s="85">
        <v>2</v>
      </c>
      <c r="G100" s="475" t="s">
        <v>767</v>
      </c>
      <c r="H100" s="66" t="s">
        <v>884</v>
      </c>
      <c r="I100" s="65"/>
      <c r="J100" s="384">
        <f>ROUNDUP(I100,0)*F100</f>
        <v>0</v>
      </c>
      <c r="K100" s="383"/>
      <c r="L100" s="332">
        <f>J100*K100</f>
        <v>0</v>
      </c>
      <c r="M100" s="88"/>
    </row>
    <row r="101" spans="1:13">
      <c r="A101" s="48">
        <v>3003</v>
      </c>
      <c r="B101" s="53" t="s">
        <v>768</v>
      </c>
      <c r="C101" s="57"/>
      <c r="D101" s="72" t="s">
        <v>692</v>
      </c>
      <c r="E101" s="87" t="s">
        <v>756</v>
      </c>
      <c r="F101" s="85">
        <v>2</v>
      </c>
      <c r="G101" s="475" t="s">
        <v>767</v>
      </c>
      <c r="H101" s="66" t="s">
        <v>884</v>
      </c>
      <c r="I101" s="65"/>
      <c r="J101" s="384">
        <f>ROUNDUP(I101,0)*F101</f>
        <v>0</v>
      </c>
      <c r="K101" s="383"/>
      <c r="L101" s="332">
        <f>J101*K101</f>
        <v>0</v>
      </c>
      <c r="M101" s="88"/>
    </row>
    <row r="102" spans="1:13">
      <c r="A102" s="48">
        <v>3007</v>
      </c>
      <c r="B102" s="53" t="s">
        <v>763</v>
      </c>
      <c r="C102" s="90"/>
      <c r="D102" s="72" t="s">
        <v>764</v>
      </c>
      <c r="E102" s="87" t="s">
        <v>756</v>
      </c>
      <c r="F102" s="85">
        <v>2</v>
      </c>
      <c r="G102" s="475" t="s">
        <v>767</v>
      </c>
      <c r="H102" s="66" t="s">
        <v>884</v>
      </c>
      <c r="I102" s="65"/>
      <c r="J102" s="384">
        <f>ROUNDUP(I102,0)*F102</f>
        <v>0</v>
      </c>
      <c r="K102" s="383"/>
      <c r="L102" s="332">
        <f>J102*K102</f>
        <v>0</v>
      </c>
      <c r="M102" s="88"/>
    </row>
    <row r="103" spans="1:13">
      <c r="A103" s="48"/>
      <c r="B103" s="49" t="s">
        <v>769</v>
      </c>
      <c r="C103" s="50"/>
      <c r="D103" s="51"/>
      <c r="E103" s="57"/>
      <c r="F103" s="57"/>
      <c r="G103" s="574"/>
      <c r="H103" s="57"/>
      <c r="I103" s="57"/>
      <c r="J103" s="57"/>
      <c r="K103" s="57"/>
      <c r="L103" s="433"/>
      <c r="M103" s="52"/>
    </row>
    <row r="104" spans="1:13">
      <c r="A104" s="48">
        <v>206</v>
      </c>
      <c r="B104" s="93" t="s">
        <v>770</v>
      </c>
      <c r="C104" s="758" t="s">
        <v>1299</v>
      </c>
      <c r="D104" s="91" t="s">
        <v>614</v>
      </c>
      <c r="E104" s="87" t="s">
        <v>761</v>
      </c>
      <c r="F104" s="85">
        <v>6</v>
      </c>
      <c r="G104" s="475" t="s">
        <v>771</v>
      </c>
      <c r="H104" s="43" t="s">
        <v>27</v>
      </c>
      <c r="I104" s="26"/>
      <c r="J104" s="414">
        <f>IF(H104="m",ROUNDUP(I104/500,0)*F104,IF(H104="Día",I104*F104,IF(AND(H104="m / Día",I104=""),0,"¿UNIDADES?")))</f>
        <v>0</v>
      </c>
      <c r="K104" s="413"/>
      <c r="L104" s="416">
        <f>J104*K104</f>
        <v>0</v>
      </c>
      <c r="M104" s="755" t="s">
        <v>772</v>
      </c>
    </row>
    <row r="105" spans="1:13" ht="22.5">
      <c r="A105" s="48">
        <v>3004</v>
      </c>
      <c r="B105" s="89" t="s">
        <v>685</v>
      </c>
      <c r="C105" s="759"/>
      <c r="D105" s="72" t="s">
        <v>686</v>
      </c>
      <c r="E105" s="87" t="s">
        <v>756</v>
      </c>
      <c r="F105" s="85">
        <v>6</v>
      </c>
      <c r="G105" s="475" t="s">
        <v>771</v>
      </c>
      <c r="H105" s="43" t="s">
        <v>27</v>
      </c>
      <c r="I105" s="26"/>
      <c r="J105" s="414">
        <f>IF(H105="m",ROUNDUP(I105/500,0)*F105,IF(H105="Día",I105*F105,IF(AND(H105="m / Día",I105=""),0,"¿UNIDADES?")))</f>
        <v>0</v>
      </c>
      <c r="K105" s="413"/>
      <c r="L105" s="416">
        <f>J105*K105</f>
        <v>0</v>
      </c>
      <c r="M105" s="757"/>
    </row>
    <row r="106" spans="1:13">
      <c r="A106" s="48">
        <v>3006</v>
      </c>
      <c r="B106" s="89" t="s">
        <v>773</v>
      </c>
      <c r="C106" s="90" t="s">
        <v>1299</v>
      </c>
      <c r="D106" s="91" t="s">
        <v>774</v>
      </c>
      <c r="E106" s="87" t="s">
        <v>761</v>
      </c>
      <c r="F106" s="85">
        <v>6</v>
      </c>
      <c r="G106" s="475" t="s">
        <v>771</v>
      </c>
      <c r="H106" s="43" t="s">
        <v>27</v>
      </c>
      <c r="I106" s="26"/>
      <c r="J106" s="414">
        <f>IF(H106="m",ROUNDUP(I106/500,0)*F106,IF(H106="Día",I106*F106,IF(AND(H106="m / Día",I106=""),0,"¿UNIDADES?")))</f>
        <v>0</v>
      </c>
      <c r="K106" s="413"/>
      <c r="L106" s="416">
        <f>J106*K106</f>
        <v>0</v>
      </c>
      <c r="M106" s="88" t="s">
        <v>775</v>
      </c>
    </row>
    <row r="107" spans="1:13">
      <c r="A107" s="48"/>
      <c r="B107" s="49" t="s">
        <v>776</v>
      </c>
      <c r="C107" s="50"/>
      <c r="D107" s="51"/>
      <c r="E107" s="57"/>
      <c r="F107" s="57"/>
      <c r="G107" s="574"/>
      <c r="H107" s="57"/>
      <c r="I107" s="57"/>
      <c r="J107" s="57"/>
      <c r="K107" s="57"/>
      <c r="L107" s="433"/>
      <c r="M107" s="52"/>
    </row>
    <row r="108" spans="1:13">
      <c r="A108" s="48"/>
      <c r="B108" s="89" t="s">
        <v>777</v>
      </c>
      <c r="C108" s="90"/>
      <c r="D108" s="99"/>
      <c r="E108" s="100"/>
      <c r="F108" s="85">
        <v>1</v>
      </c>
      <c r="G108" s="475" t="s">
        <v>675</v>
      </c>
      <c r="H108" s="101"/>
      <c r="I108" s="102"/>
      <c r="J108" s="101"/>
      <c r="K108" s="471"/>
      <c r="L108" s="102"/>
      <c r="M108" s="88"/>
    </row>
    <row r="109" spans="1:13">
      <c r="A109" s="48">
        <v>4050</v>
      </c>
      <c r="B109" s="89" t="s">
        <v>778</v>
      </c>
      <c r="C109" s="752" t="s">
        <v>1299</v>
      </c>
      <c r="D109" s="99" t="s">
        <v>779</v>
      </c>
      <c r="E109" s="100" t="s">
        <v>702</v>
      </c>
      <c r="F109" s="85">
        <v>1</v>
      </c>
      <c r="G109" s="475" t="s">
        <v>780</v>
      </c>
      <c r="H109" s="43" t="s">
        <v>885</v>
      </c>
      <c r="I109" s="26"/>
      <c r="J109" s="414">
        <f>IF(H109="Tm",ROUNDUP(I109/30,0)*F109,IF(H109="Día",I109*F109,IF(AND(H109="Tm / Día",I109=""),0,"¿UNIDADES?")))</f>
        <v>0</v>
      </c>
      <c r="K109" s="413"/>
      <c r="L109" s="416">
        <f>J109*K109</f>
        <v>0</v>
      </c>
      <c r="M109" s="755" t="s">
        <v>782</v>
      </c>
    </row>
    <row r="110" spans="1:13">
      <c r="A110" s="48">
        <v>4060</v>
      </c>
      <c r="B110" s="89" t="s">
        <v>783</v>
      </c>
      <c r="C110" s="753"/>
      <c r="D110" s="99" t="s">
        <v>784</v>
      </c>
      <c r="E110" s="100" t="s">
        <v>702</v>
      </c>
      <c r="F110" s="85">
        <v>1</v>
      </c>
      <c r="G110" s="475" t="s">
        <v>780</v>
      </c>
      <c r="H110" s="43" t="s">
        <v>885</v>
      </c>
      <c r="I110" s="26"/>
      <c r="J110" s="414">
        <f>IF(H110="Tm",ROUNDUP(I110/30,0)*F110,IF(H110="Día",I110*F110,IF(AND(H110="Tm / Día",I110=""),0,"¿UNIDADES?")))</f>
        <v>0</v>
      </c>
      <c r="K110" s="413"/>
      <c r="L110" s="416">
        <f>J110*K110</f>
        <v>0</v>
      </c>
      <c r="M110" s="756"/>
    </row>
    <row r="111" spans="1:13">
      <c r="A111" s="48">
        <v>4051</v>
      </c>
      <c r="B111" s="89" t="s">
        <v>785</v>
      </c>
      <c r="C111" s="753"/>
      <c r="D111" s="99" t="s">
        <v>786</v>
      </c>
      <c r="E111" s="100" t="s">
        <v>702</v>
      </c>
      <c r="F111" s="85">
        <v>1</v>
      </c>
      <c r="G111" s="475" t="s">
        <v>780</v>
      </c>
      <c r="H111" s="43" t="s">
        <v>885</v>
      </c>
      <c r="I111" s="26"/>
      <c r="J111" s="414">
        <f>IF(H111="Tm",ROUNDUP(I111/30,0)*F111,IF(H111="Día",I111*F111,IF(AND(H111="Tm / Día",I111=""),0,"¿UNIDADES?")))</f>
        <v>0</v>
      </c>
      <c r="K111" s="413"/>
      <c r="L111" s="416">
        <f>J111*K111</f>
        <v>0</v>
      </c>
      <c r="M111" s="756"/>
    </row>
    <row r="112" spans="1:13">
      <c r="A112" s="48">
        <v>4059</v>
      </c>
      <c r="B112" s="89" t="s">
        <v>787</v>
      </c>
      <c r="C112" s="754"/>
      <c r="D112" s="99" t="s">
        <v>788</v>
      </c>
      <c r="E112" s="100" t="s">
        <v>702</v>
      </c>
      <c r="F112" s="85">
        <v>1</v>
      </c>
      <c r="G112" s="475" t="s">
        <v>780</v>
      </c>
      <c r="H112" s="43" t="s">
        <v>885</v>
      </c>
      <c r="I112" s="26"/>
      <c r="J112" s="414">
        <f>IF(H112="Tm",ROUNDUP(I112/30,0)*F112,IF(H112="Día",I112*F112,IF(AND(H112="Tm / Día",I112=""),0,"¿UNIDADES?")))</f>
        <v>0</v>
      </c>
      <c r="K112" s="413"/>
      <c r="L112" s="416">
        <f>J112*K112</f>
        <v>0</v>
      </c>
      <c r="M112" s="757"/>
    </row>
    <row r="113" spans="1:13">
      <c r="A113" s="48"/>
      <c r="B113" s="49" t="s">
        <v>789</v>
      </c>
      <c r="C113" s="50"/>
      <c r="D113" s="51"/>
      <c r="E113" s="57"/>
      <c r="F113" s="57"/>
      <c r="G113" s="574"/>
      <c r="H113" s="57"/>
      <c r="I113" s="57"/>
      <c r="J113" s="57"/>
      <c r="K113" s="57"/>
      <c r="L113" s="433"/>
      <c r="M113" s="52"/>
    </row>
    <row r="114" spans="1:13">
      <c r="A114" s="48"/>
      <c r="B114" s="49" t="s">
        <v>790</v>
      </c>
      <c r="C114" s="50"/>
      <c r="D114" s="51"/>
      <c r="E114" s="57"/>
      <c r="F114" s="57"/>
      <c r="G114" s="574"/>
      <c r="H114" s="57"/>
      <c r="I114" s="57"/>
      <c r="J114" s="57"/>
      <c r="K114" s="57"/>
      <c r="L114" s="433"/>
      <c r="M114" s="52"/>
    </row>
    <row r="115" spans="1:13">
      <c r="A115" s="48">
        <v>2018</v>
      </c>
      <c r="B115" s="89" t="s">
        <v>8</v>
      </c>
      <c r="C115" s="90"/>
      <c r="D115" s="91" t="s">
        <v>9</v>
      </c>
      <c r="E115" s="100" t="s">
        <v>702</v>
      </c>
      <c r="F115" s="105">
        <v>2</v>
      </c>
      <c r="G115" s="109" t="s">
        <v>791</v>
      </c>
      <c r="H115" s="472" t="s">
        <v>781</v>
      </c>
      <c r="I115" s="103"/>
      <c r="J115" s="477">
        <f>F115*I115</f>
        <v>0</v>
      </c>
      <c r="K115" s="25"/>
      <c r="L115" s="332">
        <f>J115*K115</f>
        <v>0</v>
      </c>
      <c r="M115" s="88"/>
    </row>
    <row r="116" spans="1:13">
      <c r="A116" s="48">
        <v>2002</v>
      </c>
      <c r="B116" s="89" t="s">
        <v>792</v>
      </c>
      <c r="C116" s="90"/>
      <c r="D116" s="91" t="s">
        <v>793</v>
      </c>
      <c r="E116" s="100" t="s">
        <v>702</v>
      </c>
      <c r="F116" s="105">
        <v>1</v>
      </c>
      <c r="G116" s="475">
        <v>100</v>
      </c>
      <c r="H116" s="66" t="s">
        <v>335</v>
      </c>
      <c r="I116" s="103"/>
      <c r="J116" s="477">
        <f>ROUNDUP(I116/G116,0)*F116</f>
        <v>0</v>
      </c>
      <c r="K116" s="25"/>
      <c r="L116" s="332">
        <f>J116*K116</f>
        <v>0</v>
      </c>
      <c r="M116" s="88"/>
    </row>
    <row r="117" spans="1:13">
      <c r="A117" s="48">
        <v>2001</v>
      </c>
      <c r="B117" s="89" t="s">
        <v>794</v>
      </c>
      <c r="C117" s="90"/>
      <c r="D117" s="91" t="s">
        <v>793</v>
      </c>
      <c r="E117" s="100" t="s">
        <v>702</v>
      </c>
      <c r="F117" s="105">
        <v>1</v>
      </c>
      <c r="G117" s="475">
        <v>100</v>
      </c>
      <c r="H117" s="66" t="s">
        <v>335</v>
      </c>
      <c r="I117" s="103"/>
      <c r="J117" s="477">
        <f>ROUNDUP(I117/G117,0)*F117</f>
        <v>0</v>
      </c>
      <c r="K117" s="25"/>
      <c r="L117" s="332">
        <f>J117*K117</f>
        <v>0</v>
      </c>
      <c r="M117" s="88"/>
    </row>
    <row r="118" spans="1:13">
      <c r="A118" s="48">
        <v>13</v>
      </c>
      <c r="B118" s="89" t="s">
        <v>631</v>
      </c>
      <c r="C118" s="90"/>
      <c r="D118" s="91" t="s">
        <v>795</v>
      </c>
      <c r="E118" s="100" t="s">
        <v>702</v>
      </c>
      <c r="F118" s="105">
        <v>1</v>
      </c>
      <c r="G118" s="475">
        <v>25</v>
      </c>
      <c r="H118" s="66" t="s">
        <v>335</v>
      </c>
      <c r="I118" s="103"/>
      <c r="J118" s="477">
        <f>ROUNDUP(I118/G118,0)*F118</f>
        <v>0</v>
      </c>
      <c r="K118" s="25"/>
      <c r="L118" s="332">
        <f>J118*K118</f>
        <v>0</v>
      </c>
      <c r="M118" s="88"/>
    </row>
    <row r="119" spans="1:13">
      <c r="A119" s="48"/>
      <c r="B119" s="49" t="s">
        <v>796</v>
      </c>
      <c r="C119" s="50"/>
      <c r="D119" s="51"/>
      <c r="E119" s="57"/>
      <c r="F119" s="57"/>
      <c r="G119" s="574"/>
      <c r="H119" s="57"/>
      <c r="I119" s="57"/>
      <c r="J119" s="57"/>
      <c r="K119" s="57"/>
      <c r="L119" s="433"/>
      <c r="M119" s="52"/>
    </row>
    <row r="120" spans="1:13">
      <c r="A120" s="48"/>
      <c r="B120" s="49" t="s">
        <v>797</v>
      </c>
      <c r="C120" s="50"/>
      <c r="D120" s="51"/>
      <c r="E120" s="57"/>
      <c r="F120" s="57"/>
      <c r="G120" s="574"/>
      <c r="H120" s="57"/>
      <c r="I120" s="57"/>
      <c r="J120" s="57"/>
      <c r="K120" s="57"/>
      <c r="L120" s="433"/>
      <c r="M120" s="52"/>
    </row>
    <row r="121" spans="1:13">
      <c r="A121" s="48">
        <v>2000</v>
      </c>
      <c r="B121" s="89" t="s">
        <v>6</v>
      </c>
      <c r="C121" s="90"/>
      <c r="D121" s="91" t="s">
        <v>677</v>
      </c>
      <c r="E121" s="100" t="s">
        <v>702</v>
      </c>
      <c r="F121" s="92"/>
      <c r="G121" s="475"/>
      <c r="H121" s="106"/>
      <c r="I121" s="107"/>
      <c r="J121" s="477">
        <f>F121*I121</f>
        <v>0</v>
      </c>
      <c r="K121" s="25"/>
      <c r="L121" s="332">
        <f>J121*K121</f>
        <v>0</v>
      </c>
      <c r="M121" s="88"/>
    </row>
    <row r="122" spans="1:13">
      <c r="A122" s="48">
        <v>2005</v>
      </c>
      <c r="B122" s="89" t="s">
        <v>798</v>
      </c>
      <c r="C122" s="90"/>
      <c r="D122" s="91" t="s">
        <v>701</v>
      </c>
      <c r="E122" s="100" t="s">
        <v>702</v>
      </c>
      <c r="F122" s="105">
        <v>2</v>
      </c>
      <c r="G122" s="475">
        <v>70</v>
      </c>
      <c r="H122" s="66" t="s">
        <v>335</v>
      </c>
      <c r="I122" s="103"/>
      <c r="J122" s="477">
        <f t="shared" ref="J122:J128" si="9">ROUNDUP(I122/G122,0)*F122</f>
        <v>0</v>
      </c>
      <c r="K122" s="25"/>
      <c r="L122" s="332">
        <f t="shared" ref="L122:L128" si="10">J122*K122</f>
        <v>0</v>
      </c>
      <c r="M122" s="88"/>
    </row>
    <row r="123" spans="1:13">
      <c r="A123" s="48">
        <v>2012</v>
      </c>
      <c r="B123" s="89" t="s">
        <v>799</v>
      </c>
      <c r="C123" s="90"/>
      <c r="D123" s="91" t="s">
        <v>800</v>
      </c>
      <c r="E123" s="100" t="s">
        <v>702</v>
      </c>
      <c r="F123" s="105">
        <v>2</v>
      </c>
      <c r="G123" s="475">
        <v>70</v>
      </c>
      <c r="H123" s="66" t="s">
        <v>335</v>
      </c>
      <c r="I123" s="103"/>
      <c r="J123" s="477">
        <f t="shared" si="9"/>
        <v>0</v>
      </c>
      <c r="K123" s="25"/>
      <c r="L123" s="332">
        <f t="shared" si="10"/>
        <v>0</v>
      </c>
      <c r="M123" s="88"/>
    </row>
    <row r="124" spans="1:13">
      <c r="A124" s="48">
        <v>13</v>
      </c>
      <c r="B124" s="89" t="s">
        <v>801</v>
      </c>
      <c r="C124" s="90"/>
      <c r="D124" s="99" t="s">
        <v>802</v>
      </c>
      <c r="E124" s="100" t="s">
        <v>702</v>
      </c>
      <c r="F124" s="85">
        <v>1</v>
      </c>
      <c r="G124" s="475">
        <v>70</v>
      </c>
      <c r="H124" s="66" t="s">
        <v>335</v>
      </c>
      <c r="I124" s="112"/>
      <c r="J124" s="477">
        <f t="shared" si="9"/>
        <v>0</v>
      </c>
      <c r="K124" s="25"/>
      <c r="L124" s="332">
        <f t="shared" si="10"/>
        <v>0</v>
      </c>
      <c r="M124" s="108"/>
    </row>
    <row r="125" spans="1:13">
      <c r="A125" s="48">
        <v>2010</v>
      </c>
      <c r="B125" s="89" t="s">
        <v>16</v>
      </c>
      <c r="C125" s="90"/>
      <c r="D125" s="91" t="s">
        <v>17</v>
      </c>
      <c r="E125" s="100" t="s">
        <v>702</v>
      </c>
      <c r="F125" s="105">
        <v>1</v>
      </c>
      <c r="G125" s="475">
        <v>1500</v>
      </c>
      <c r="H125" s="66" t="s">
        <v>335</v>
      </c>
      <c r="I125" s="103"/>
      <c r="J125" s="477">
        <f t="shared" si="9"/>
        <v>0</v>
      </c>
      <c r="K125" s="25"/>
      <c r="L125" s="332">
        <f t="shared" si="10"/>
        <v>0</v>
      </c>
      <c r="M125" s="88"/>
    </row>
    <row r="126" spans="1:13">
      <c r="A126" s="48">
        <v>2022</v>
      </c>
      <c r="B126" s="89" t="s">
        <v>12</v>
      </c>
      <c r="C126" s="90"/>
      <c r="D126" s="91" t="s">
        <v>13</v>
      </c>
      <c r="E126" s="100" t="s">
        <v>702</v>
      </c>
      <c r="F126" s="105">
        <v>1</v>
      </c>
      <c r="G126" s="475">
        <v>1500</v>
      </c>
      <c r="H126" s="66" t="s">
        <v>335</v>
      </c>
      <c r="I126" s="103"/>
      <c r="J126" s="477">
        <f t="shared" si="9"/>
        <v>0</v>
      </c>
      <c r="K126" s="25"/>
      <c r="L126" s="332">
        <f t="shared" si="10"/>
        <v>0</v>
      </c>
      <c r="M126" s="88"/>
    </row>
    <row r="127" spans="1:13">
      <c r="A127" s="48">
        <v>2027</v>
      </c>
      <c r="B127" s="89" t="s">
        <v>14</v>
      </c>
      <c r="C127" s="90"/>
      <c r="D127" s="91" t="s">
        <v>15</v>
      </c>
      <c r="E127" s="100" t="s">
        <v>702</v>
      </c>
      <c r="F127" s="105">
        <v>1</v>
      </c>
      <c r="G127" s="475">
        <v>1500</v>
      </c>
      <c r="H127" s="66" t="s">
        <v>335</v>
      </c>
      <c r="I127" s="103"/>
      <c r="J127" s="477">
        <f t="shared" si="9"/>
        <v>0</v>
      </c>
      <c r="K127" s="25"/>
      <c r="L127" s="332">
        <f t="shared" si="10"/>
        <v>0</v>
      </c>
      <c r="M127" s="88"/>
    </row>
    <row r="128" spans="1:13">
      <c r="A128" s="48">
        <v>2203</v>
      </c>
      <c r="B128" s="89" t="s">
        <v>803</v>
      </c>
      <c r="C128" s="90"/>
      <c r="D128" s="91" t="s">
        <v>804</v>
      </c>
      <c r="E128" s="100" t="s">
        <v>702</v>
      </c>
      <c r="F128" s="105">
        <v>1</v>
      </c>
      <c r="G128" s="475">
        <v>1500</v>
      </c>
      <c r="H128" s="66" t="s">
        <v>335</v>
      </c>
      <c r="I128" s="103"/>
      <c r="J128" s="477">
        <f t="shared" si="9"/>
        <v>0</v>
      </c>
      <c r="K128" s="25"/>
      <c r="L128" s="332">
        <f t="shared" si="10"/>
        <v>0</v>
      </c>
      <c r="M128" s="88"/>
    </row>
    <row r="129" spans="1:13">
      <c r="A129" s="48">
        <v>2205</v>
      </c>
      <c r="B129" s="89" t="s">
        <v>805</v>
      </c>
      <c r="C129" s="90" t="s">
        <v>1299</v>
      </c>
      <c r="D129" s="99" t="s">
        <v>806</v>
      </c>
      <c r="E129" s="100" t="s">
        <v>702</v>
      </c>
      <c r="F129" s="85">
        <v>1</v>
      </c>
      <c r="G129" s="475" t="s">
        <v>791</v>
      </c>
      <c r="H129" s="472" t="s">
        <v>781</v>
      </c>
      <c r="I129" s="103"/>
      <c r="J129" s="477">
        <f>F129*I129</f>
        <v>0</v>
      </c>
      <c r="K129" s="25"/>
      <c r="L129" s="332">
        <f>J129*K129</f>
        <v>0</v>
      </c>
      <c r="M129" s="88" t="s">
        <v>807</v>
      </c>
    </row>
    <row r="130" spans="1:13">
      <c r="A130" s="48"/>
      <c r="B130" s="49" t="s">
        <v>808</v>
      </c>
      <c r="C130" s="50"/>
      <c r="D130" s="51"/>
      <c r="E130" s="57" t="s">
        <v>702</v>
      </c>
      <c r="F130" s="57"/>
      <c r="G130" s="574"/>
      <c r="H130" s="57"/>
      <c r="I130" s="57"/>
      <c r="J130" s="57"/>
      <c r="K130" s="57"/>
      <c r="L130" s="433"/>
      <c r="M130" s="52"/>
    </row>
    <row r="131" spans="1:13">
      <c r="A131" s="48">
        <v>4104</v>
      </c>
      <c r="B131" s="89" t="s">
        <v>809</v>
      </c>
      <c r="C131" s="90"/>
      <c r="D131" s="91" t="s">
        <v>810</v>
      </c>
      <c r="E131" s="100" t="s">
        <v>702</v>
      </c>
      <c r="F131" s="105">
        <v>1</v>
      </c>
      <c r="G131" s="475">
        <v>5000</v>
      </c>
      <c r="H131" s="66" t="s">
        <v>335</v>
      </c>
      <c r="I131" s="65"/>
      <c r="J131" s="384">
        <f>ROUNDUP(I131/G131,0)*F131</f>
        <v>0</v>
      </c>
      <c r="K131" s="383"/>
      <c r="L131" s="332">
        <f>J131*K131</f>
        <v>0</v>
      </c>
      <c r="M131" s="88"/>
    </row>
    <row r="132" spans="1:13">
      <c r="A132" s="48">
        <v>4105</v>
      </c>
      <c r="B132" s="89" t="s">
        <v>811</v>
      </c>
      <c r="C132" s="90"/>
      <c r="D132" s="91" t="s">
        <v>812</v>
      </c>
      <c r="E132" s="100" t="s">
        <v>702</v>
      </c>
      <c r="F132" s="105">
        <v>1</v>
      </c>
      <c r="G132" s="475">
        <v>5000</v>
      </c>
      <c r="H132" s="66" t="s">
        <v>335</v>
      </c>
      <c r="I132" s="65"/>
      <c r="J132" s="384">
        <f>ROUNDUP(I132/G132,0)*F132</f>
        <v>0</v>
      </c>
      <c r="K132" s="383"/>
      <c r="L132" s="332">
        <f>J132*K132</f>
        <v>0</v>
      </c>
      <c r="M132" s="88"/>
    </row>
    <row r="133" spans="1:13">
      <c r="A133" s="48">
        <v>2007</v>
      </c>
      <c r="B133" s="93" t="s">
        <v>813</v>
      </c>
      <c r="C133" s="94"/>
      <c r="D133" s="91" t="s">
        <v>701</v>
      </c>
      <c r="E133" s="100" t="s">
        <v>702</v>
      </c>
      <c r="F133" s="105">
        <v>1</v>
      </c>
      <c r="G133" s="475">
        <v>5000</v>
      </c>
      <c r="H133" s="66" t="s">
        <v>335</v>
      </c>
      <c r="I133" s="65"/>
      <c r="J133" s="384">
        <f>ROUNDUP(I133/G133,0)*F133</f>
        <v>0</v>
      </c>
      <c r="K133" s="383"/>
      <c r="L133" s="332">
        <f>J133*K133</f>
        <v>0</v>
      </c>
      <c r="M133" s="88"/>
    </row>
    <row r="134" spans="1:13" ht="33.75">
      <c r="A134" s="48"/>
      <c r="B134" s="49" t="s">
        <v>814</v>
      </c>
      <c r="C134" s="50"/>
      <c r="D134" s="51"/>
      <c r="E134" s="57"/>
      <c r="F134" s="57"/>
      <c r="G134" s="574"/>
      <c r="H134" s="57"/>
      <c r="I134" s="57"/>
      <c r="J134" s="57"/>
      <c r="K134" s="57"/>
      <c r="L134" s="433"/>
      <c r="M134" s="52" t="s">
        <v>815</v>
      </c>
    </row>
    <row r="135" spans="1:13">
      <c r="A135" s="48"/>
      <c r="B135" s="49" t="s">
        <v>816</v>
      </c>
      <c r="C135" s="50"/>
      <c r="D135" s="51"/>
      <c r="E135" s="57"/>
      <c r="F135" s="57"/>
      <c r="G135" s="574"/>
      <c r="H135" s="57"/>
      <c r="I135" s="57"/>
      <c r="J135" s="57"/>
      <c r="K135" s="57"/>
      <c r="L135" s="433"/>
      <c r="M135" s="52"/>
    </row>
    <row r="136" spans="1:13">
      <c r="A136" s="48"/>
      <c r="B136" s="89" t="s">
        <v>674</v>
      </c>
      <c r="C136" s="90"/>
      <c r="D136" s="99"/>
      <c r="E136" s="100"/>
      <c r="F136" s="110"/>
      <c r="G136" s="502"/>
      <c r="H136" s="111"/>
      <c r="I136" s="112"/>
      <c r="J136" s="111"/>
      <c r="K136" s="116"/>
      <c r="L136" s="112"/>
      <c r="M136" s="113"/>
    </row>
    <row r="137" spans="1:13">
      <c r="A137" s="48">
        <v>4100</v>
      </c>
      <c r="B137" s="89" t="s">
        <v>817</v>
      </c>
      <c r="C137" s="90"/>
      <c r="D137" s="99" t="s">
        <v>677</v>
      </c>
      <c r="E137" s="100" t="s">
        <v>702</v>
      </c>
      <c r="F137" s="110">
        <v>1</v>
      </c>
      <c r="G137" s="502" t="s">
        <v>7</v>
      </c>
      <c r="H137" s="111" t="s">
        <v>766</v>
      </c>
      <c r="I137" s="112"/>
      <c r="J137" s="477">
        <f>F137*I137</f>
        <v>0</v>
      </c>
      <c r="K137" s="25"/>
      <c r="L137" s="332">
        <f>J137*K137</f>
        <v>0</v>
      </c>
      <c r="M137" s="113"/>
    </row>
    <row r="138" spans="1:13">
      <c r="A138" s="48">
        <v>4116</v>
      </c>
      <c r="B138" s="89" t="s">
        <v>818</v>
      </c>
      <c r="C138" s="90"/>
      <c r="D138" s="99"/>
      <c r="E138" s="100" t="s">
        <v>702</v>
      </c>
      <c r="F138" s="110">
        <v>1</v>
      </c>
      <c r="G138" s="502" t="s">
        <v>819</v>
      </c>
      <c r="H138" s="111" t="s">
        <v>647</v>
      </c>
      <c r="I138" s="112"/>
      <c r="J138" s="477">
        <f>F138*I138</f>
        <v>0</v>
      </c>
      <c r="K138" s="25"/>
      <c r="L138" s="332">
        <f>J138*K138</f>
        <v>0</v>
      </c>
      <c r="M138" s="113"/>
    </row>
    <row r="139" spans="1:13" ht="22.5">
      <c r="A139" s="48">
        <v>4120</v>
      </c>
      <c r="B139" s="93" t="s">
        <v>820</v>
      </c>
      <c r="C139" s="90"/>
      <c r="D139" s="99" t="s">
        <v>821</v>
      </c>
      <c r="E139" s="100" t="s">
        <v>702</v>
      </c>
      <c r="F139" s="110">
        <v>1</v>
      </c>
      <c r="G139" s="502" t="s">
        <v>819</v>
      </c>
      <c r="H139" s="111" t="s">
        <v>647</v>
      </c>
      <c r="I139" s="112"/>
      <c r="J139" s="477">
        <f>F139*I139</f>
        <v>0</v>
      </c>
      <c r="K139" s="25"/>
      <c r="L139" s="332">
        <f>J139*K139</f>
        <v>0</v>
      </c>
      <c r="M139" s="113"/>
    </row>
    <row r="140" spans="1:13" ht="22.5">
      <c r="A140" s="48"/>
      <c r="B140" s="93" t="s">
        <v>822</v>
      </c>
      <c r="C140" s="90"/>
      <c r="D140" s="99" t="s">
        <v>823</v>
      </c>
      <c r="E140" s="100" t="s">
        <v>702</v>
      </c>
      <c r="F140" s="110">
        <v>1</v>
      </c>
      <c r="G140" s="502" t="s">
        <v>819</v>
      </c>
      <c r="H140" s="111" t="s">
        <v>647</v>
      </c>
      <c r="I140" s="112"/>
      <c r="J140" s="477">
        <f>F140*I140</f>
        <v>0</v>
      </c>
      <c r="K140" s="25"/>
      <c r="L140" s="332">
        <f>J140*K140</f>
        <v>0</v>
      </c>
      <c r="M140" s="113"/>
    </row>
    <row r="141" spans="1:13">
      <c r="A141" s="48"/>
      <c r="B141" s="89" t="s">
        <v>824</v>
      </c>
      <c r="C141" s="90"/>
      <c r="D141" s="99"/>
      <c r="E141" s="100" t="s">
        <v>702</v>
      </c>
      <c r="F141" s="110">
        <v>1</v>
      </c>
      <c r="G141" s="502" t="s">
        <v>819</v>
      </c>
      <c r="H141" s="111" t="s">
        <v>647</v>
      </c>
      <c r="I141" s="112"/>
      <c r="J141" s="477">
        <f>F141*I141</f>
        <v>0</v>
      </c>
      <c r="K141" s="25"/>
      <c r="L141" s="332">
        <f>J141*K141</f>
        <v>0</v>
      </c>
      <c r="M141" s="113"/>
    </row>
    <row r="142" spans="1:13">
      <c r="A142" s="48"/>
      <c r="B142" s="49" t="s">
        <v>825</v>
      </c>
      <c r="C142" s="50"/>
      <c r="D142" s="51"/>
      <c r="E142" s="57"/>
      <c r="F142" s="57"/>
      <c r="G142" s="574"/>
      <c r="H142" s="57"/>
      <c r="I142" s="57"/>
      <c r="J142" s="57"/>
      <c r="K142" s="57"/>
      <c r="L142" s="433"/>
      <c r="M142" s="52"/>
    </row>
    <row r="143" spans="1:13">
      <c r="A143" s="48">
        <v>2005</v>
      </c>
      <c r="B143" s="93" t="s">
        <v>798</v>
      </c>
      <c r="C143" s="94"/>
      <c r="D143" s="91" t="s">
        <v>701</v>
      </c>
      <c r="E143" s="100" t="s">
        <v>702</v>
      </c>
      <c r="F143" s="110">
        <v>1</v>
      </c>
      <c r="G143" s="502" t="s">
        <v>826</v>
      </c>
      <c r="H143" s="111" t="s">
        <v>826</v>
      </c>
      <c r="I143" s="112"/>
      <c r="J143" s="477">
        <f>F143*I143</f>
        <v>0</v>
      </c>
      <c r="K143" s="25"/>
      <c r="L143" s="332">
        <f>J143*K143</f>
        <v>0</v>
      </c>
      <c r="M143" s="113"/>
    </row>
    <row r="144" spans="1:13">
      <c r="A144" s="48">
        <v>2018</v>
      </c>
      <c r="B144" s="89" t="s">
        <v>8</v>
      </c>
      <c r="C144" s="90"/>
      <c r="D144" s="91" t="s">
        <v>9</v>
      </c>
      <c r="E144" s="100" t="s">
        <v>702</v>
      </c>
      <c r="F144" s="110">
        <v>1</v>
      </c>
      <c r="G144" s="502" t="s">
        <v>826</v>
      </c>
      <c r="H144" s="111" t="s">
        <v>826</v>
      </c>
      <c r="I144" s="112"/>
      <c r="J144" s="477">
        <f>F144*I144</f>
        <v>0</v>
      </c>
      <c r="K144" s="25"/>
      <c r="L144" s="332">
        <f>J144*K144</f>
        <v>0</v>
      </c>
      <c r="M144" s="113"/>
    </row>
    <row r="145" spans="1:13">
      <c r="A145" s="48">
        <v>2008</v>
      </c>
      <c r="B145" s="93" t="s">
        <v>827</v>
      </c>
      <c r="C145" s="94"/>
      <c r="D145" s="91" t="s">
        <v>828</v>
      </c>
      <c r="E145" s="100" t="s">
        <v>702</v>
      </c>
      <c r="F145" s="110">
        <v>1</v>
      </c>
      <c r="G145" s="502" t="s">
        <v>826</v>
      </c>
      <c r="H145" s="111" t="s">
        <v>826</v>
      </c>
      <c r="I145" s="112"/>
      <c r="J145" s="477">
        <f>F145*I145</f>
        <v>0</v>
      </c>
      <c r="K145" s="25"/>
      <c r="L145" s="332">
        <f>J145*K145</f>
        <v>0</v>
      </c>
      <c r="M145" s="113"/>
    </row>
    <row r="146" spans="1:13" ht="22.5">
      <c r="A146" s="48">
        <v>4101</v>
      </c>
      <c r="B146" s="93" t="s">
        <v>829</v>
      </c>
      <c r="C146" s="94"/>
      <c r="D146" s="91" t="s">
        <v>830</v>
      </c>
      <c r="E146" s="100" t="s">
        <v>702</v>
      </c>
      <c r="F146" s="110">
        <v>1</v>
      </c>
      <c r="G146" s="502">
        <v>300</v>
      </c>
      <c r="H146" s="111" t="s">
        <v>21</v>
      </c>
      <c r="I146" s="112"/>
      <c r="J146" s="384">
        <f>ROUNDUP(I146/G146,0)*F146</f>
        <v>0</v>
      </c>
      <c r="K146" s="383"/>
      <c r="L146" s="332">
        <f t="shared" ref="L146:L151" si="11">J146*K146</f>
        <v>0</v>
      </c>
      <c r="M146" s="113"/>
    </row>
    <row r="147" spans="1:13">
      <c r="A147" s="48">
        <v>4102</v>
      </c>
      <c r="B147" s="93" t="s">
        <v>831</v>
      </c>
      <c r="C147" s="94"/>
      <c r="D147" s="91" t="s">
        <v>832</v>
      </c>
      <c r="E147" s="100" t="s">
        <v>702</v>
      </c>
      <c r="F147" s="110">
        <v>1</v>
      </c>
      <c r="G147" s="502">
        <v>300</v>
      </c>
      <c r="H147" s="111" t="s">
        <v>21</v>
      </c>
      <c r="I147" s="112"/>
      <c r="J147" s="384">
        <f>ROUNDUP(I147/G147,0)*F147</f>
        <v>0</v>
      </c>
      <c r="K147" s="383"/>
      <c r="L147" s="332">
        <f t="shared" si="11"/>
        <v>0</v>
      </c>
      <c r="M147" s="113"/>
    </row>
    <row r="148" spans="1:13">
      <c r="A148" s="48">
        <v>4123</v>
      </c>
      <c r="B148" s="93" t="s">
        <v>833</v>
      </c>
      <c r="C148" s="94"/>
      <c r="D148" s="91" t="s">
        <v>834</v>
      </c>
      <c r="E148" s="100" t="s">
        <v>702</v>
      </c>
      <c r="F148" s="110">
        <v>1</v>
      </c>
      <c r="G148" s="502" t="s">
        <v>826</v>
      </c>
      <c r="H148" s="111" t="s">
        <v>826</v>
      </c>
      <c r="I148" s="112"/>
      <c r="J148" s="477">
        <f>F148*I148</f>
        <v>0</v>
      </c>
      <c r="K148" s="25"/>
      <c r="L148" s="332">
        <f t="shared" si="11"/>
        <v>0</v>
      </c>
      <c r="M148" s="113"/>
    </row>
    <row r="149" spans="1:13">
      <c r="A149" s="48">
        <v>4124</v>
      </c>
      <c r="B149" s="93" t="s">
        <v>835</v>
      </c>
      <c r="C149" s="94"/>
      <c r="D149" s="91" t="s">
        <v>836</v>
      </c>
      <c r="E149" s="100" t="s">
        <v>702</v>
      </c>
      <c r="F149" s="110">
        <v>1</v>
      </c>
      <c r="G149" s="502" t="s">
        <v>826</v>
      </c>
      <c r="H149" s="111" t="s">
        <v>826</v>
      </c>
      <c r="I149" s="112"/>
      <c r="J149" s="477">
        <f>F149*I149</f>
        <v>0</v>
      </c>
      <c r="K149" s="25"/>
      <c r="L149" s="332">
        <f t="shared" si="11"/>
        <v>0</v>
      </c>
      <c r="M149" s="113"/>
    </row>
    <row r="150" spans="1:13">
      <c r="A150" s="48">
        <v>4118</v>
      </c>
      <c r="B150" s="93" t="s">
        <v>837</v>
      </c>
      <c r="C150" s="94" t="s">
        <v>1299</v>
      </c>
      <c r="D150" s="91" t="s">
        <v>838</v>
      </c>
      <c r="E150" s="100" t="s">
        <v>702</v>
      </c>
      <c r="F150" s="110">
        <v>1</v>
      </c>
      <c r="G150" s="502" t="s">
        <v>826</v>
      </c>
      <c r="H150" s="111" t="s">
        <v>826</v>
      </c>
      <c r="I150" s="112"/>
      <c r="J150" s="477">
        <f>F150*I150</f>
        <v>0</v>
      </c>
      <c r="K150" s="25"/>
      <c r="L150" s="332">
        <f t="shared" si="11"/>
        <v>0</v>
      </c>
      <c r="M150" s="88" t="s">
        <v>839</v>
      </c>
    </row>
    <row r="151" spans="1:13">
      <c r="A151" s="48"/>
      <c r="B151" s="93" t="s">
        <v>840</v>
      </c>
      <c r="C151" s="94"/>
      <c r="D151" s="99" t="s">
        <v>823</v>
      </c>
      <c r="E151" s="100" t="s">
        <v>702</v>
      </c>
      <c r="F151" s="110">
        <v>1</v>
      </c>
      <c r="G151" s="502">
        <v>15</v>
      </c>
      <c r="H151" s="111" t="s">
        <v>28</v>
      </c>
      <c r="I151" s="112"/>
      <c r="J151" s="384">
        <f>ROUNDUP(I151/G151,0)*F151</f>
        <v>0</v>
      </c>
      <c r="K151" s="383"/>
      <c r="L151" s="332">
        <f t="shared" si="11"/>
        <v>0</v>
      </c>
      <c r="M151" s="113"/>
    </row>
    <row r="152" spans="1:13">
      <c r="A152" s="48">
        <v>4115</v>
      </c>
      <c r="B152" s="93" t="s">
        <v>841</v>
      </c>
      <c r="C152" s="94"/>
      <c r="D152" s="91"/>
      <c r="E152" s="100" t="s">
        <v>702</v>
      </c>
      <c r="F152" s="110">
        <v>1</v>
      </c>
      <c r="G152" s="502" t="s">
        <v>842</v>
      </c>
      <c r="H152" s="111" t="s">
        <v>842</v>
      </c>
      <c r="I152" s="112"/>
      <c r="J152" s="477">
        <f>F152*I152</f>
        <v>0</v>
      </c>
      <c r="K152" s="25"/>
      <c r="L152" s="332">
        <f>J152*K152</f>
        <v>0</v>
      </c>
      <c r="M152" s="113"/>
    </row>
    <row r="153" spans="1:13">
      <c r="A153" s="48"/>
      <c r="B153" s="49" t="s">
        <v>843</v>
      </c>
      <c r="C153" s="50"/>
      <c r="D153" s="51"/>
      <c r="E153" s="57"/>
      <c r="F153" s="57"/>
      <c r="G153" s="574"/>
      <c r="H153" s="57"/>
      <c r="I153" s="57"/>
      <c r="J153" s="57"/>
      <c r="K153" s="57"/>
      <c r="L153" s="433"/>
      <c r="M153" s="52"/>
    </row>
    <row r="154" spans="1:13">
      <c r="A154" s="48">
        <v>206</v>
      </c>
      <c r="B154" s="93" t="s">
        <v>770</v>
      </c>
      <c r="C154" s="94"/>
      <c r="D154" s="91" t="s">
        <v>614</v>
      </c>
      <c r="E154" s="100" t="s">
        <v>702</v>
      </c>
      <c r="F154" s="110">
        <v>5</v>
      </c>
      <c r="G154" s="502">
        <v>1000</v>
      </c>
      <c r="H154" s="111" t="s">
        <v>21</v>
      </c>
      <c r="I154" s="112"/>
      <c r="J154" s="384">
        <f>ROUNDUP(I154/G154,0)*F154</f>
        <v>0</v>
      </c>
      <c r="K154" s="383"/>
      <c r="L154" s="332">
        <f>J154*K154</f>
        <v>0</v>
      </c>
      <c r="M154" s="113"/>
    </row>
    <row r="155" spans="1:13">
      <c r="A155" s="48">
        <v>4126</v>
      </c>
      <c r="B155" s="89" t="s">
        <v>844</v>
      </c>
      <c r="C155" s="90"/>
      <c r="D155" s="91" t="s">
        <v>845</v>
      </c>
      <c r="E155" s="100" t="s">
        <v>702</v>
      </c>
      <c r="F155" s="85">
        <v>5</v>
      </c>
      <c r="G155" s="475">
        <v>1000</v>
      </c>
      <c r="H155" s="111" t="s">
        <v>21</v>
      </c>
      <c r="I155" s="112"/>
      <c r="J155" s="384">
        <f>ROUNDUP(I155/G155,0)*F155</f>
        <v>0</v>
      </c>
      <c r="K155" s="383"/>
      <c r="L155" s="332">
        <f>J155*K155</f>
        <v>0</v>
      </c>
      <c r="M155" s="113"/>
    </row>
    <row r="156" spans="1:13" ht="22.5">
      <c r="A156" s="48">
        <v>4127</v>
      </c>
      <c r="B156" s="89" t="s">
        <v>846</v>
      </c>
      <c r="C156" s="90"/>
      <c r="D156" s="91" t="s">
        <v>847</v>
      </c>
      <c r="E156" s="100" t="s">
        <v>702</v>
      </c>
      <c r="F156" s="85">
        <v>5</v>
      </c>
      <c r="G156" s="475">
        <v>1000</v>
      </c>
      <c r="H156" s="111" t="s">
        <v>21</v>
      </c>
      <c r="I156" s="112"/>
      <c r="J156" s="384">
        <f>ROUNDUP(I156/G156,0)*F156</f>
        <v>0</v>
      </c>
      <c r="K156" s="383"/>
      <c r="L156" s="332">
        <f>J156*K156</f>
        <v>0</v>
      </c>
      <c r="M156" s="113" t="s">
        <v>848</v>
      </c>
    </row>
    <row r="157" spans="1:13">
      <c r="A157" s="48"/>
      <c r="B157" s="49" t="s">
        <v>849</v>
      </c>
      <c r="C157" s="50"/>
      <c r="D157" s="51"/>
      <c r="E157" s="57"/>
      <c r="F157" s="57"/>
      <c r="G157" s="574"/>
      <c r="H157" s="57"/>
      <c r="I157" s="57"/>
      <c r="J157" s="57"/>
      <c r="K157" s="57"/>
      <c r="L157" s="433"/>
      <c r="M157" s="52"/>
    </row>
    <row r="158" spans="1:13">
      <c r="A158" s="48">
        <v>4113</v>
      </c>
      <c r="B158" s="89" t="s">
        <v>850</v>
      </c>
      <c r="C158" s="90" t="s">
        <v>1299</v>
      </c>
      <c r="D158" s="91" t="s">
        <v>851</v>
      </c>
      <c r="E158" s="100" t="s">
        <v>702</v>
      </c>
      <c r="F158" s="110">
        <v>2</v>
      </c>
      <c r="G158" s="502">
        <v>250</v>
      </c>
      <c r="H158" s="111" t="s">
        <v>21</v>
      </c>
      <c r="I158" s="112"/>
      <c r="J158" s="384">
        <f>ROUNDUP(I158/G158,0)*F158</f>
        <v>0</v>
      </c>
      <c r="K158" s="383"/>
      <c r="L158" s="332">
        <f>J158*K158</f>
        <v>0</v>
      </c>
      <c r="M158" s="88" t="s">
        <v>852</v>
      </c>
    </row>
    <row r="159" spans="1:13" ht="33.75">
      <c r="A159" s="48"/>
      <c r="B159" s="49" t="s">
        <v>853</v>
      </c>
      <c r="C159" s="50"/>
      <c r="D159" s="51"/>
      <c r="E159" s="57"/>
      <c r="F159" s="57"/>
      <c r="G159" s="574"/>
      <c r="H159" s="57"/>
      <c r="I159" s="57"/>
      <c r="J159" s="57"/>
      <c r="K159" s="57"/>
      <c r="L159" s="433"/>
      <c r="M159" s="52" t="s">
        <v>854</v>
      </c>
    </row>
    <row r="160" spans="1:13">
      <c r="A160" s="48"/>
      <c r="B160" s="49" t="s">
        <v>855</v>
      </c>
      <c r="C160" s="50"/>
      <c r="D160" s="51"/>
      <c r="E160" s="57"/>
      <c r="F160" s="57"/>
      <c r="G160" s="574"/>
      <c r="H160" s="57"/>
      <c r="I160" s="57"/>
      <c r="J160" s="57"/>
      <c r="K160" s="57"/>
      <c r="L160" s="433"/>
      <c r="M160" s="52"/>
    </row>
    <row r="161" spans="1:13">
      <c r="A161" s="48">
        <v>4150</v>
      </c>
      <c r="B161" s="89" t="s">
        <v>856</v>
      </c>
      <c r="C161" s="115"/>
      <c r="D161" s="104"/>
      <c r="E161" s="100" t="s">
        <v>702</v>
      </c>
      <c r="F161" s="92">
        <v>1</v>
      </c>
      <c r="G161" s="475" t="s">
        <v>7</v>
      </c>
      <c r="H161" s="111" t="s">
        <v>766</v>
      </c>
      <c r="I161" s="112"/>
      <c r="J161" s="477">
        <f>F161*I161</f>
        <v>0</v>
      </c>
      <c r="K161" s="25"/>
      <c r="L161" s="332">
        <f>J161*K161</f>
        <v>0</v>
      </c>
      <c r="M161" s="108"/>
    </row>
    <row r="162" spans="1:13">
      <c r="A162" s="48">
        <v>4151</v>
      </c>
      <c r="B162" s="89" t="s">
        <v>857</v>
      </c>
      <c r="C162" s="115"/>
      <c r="D162" s="104"/>
      <c r="E162" s="100" t="s">
        <v>702</v>
      </c>
      <c r="F162" s="92">
        <v>1</v>
      </c>
      <c r="G162" s="475" t="s">
        <v>647</v>
      </c>
      <c r="H162" s="111" t="s">
        <v>647</v>
      </c>
      <c r="I162" s="112"/>
      <c r="J162" s="477">
        <f>F162*I162</f>
        <v>0</v>
      </c>
      <c r="K162" s="25"/>
      <c r="L162" s="332">
        <f>J162*K162</f>
        <v>0</v>
      </c>
      <c r="M162" s="108"/>
    </row>
    <row r="163" spans="1:13">
      <c r="A163" s="48"/>
      <c r="B163" s="49" t="s">
        <v>858</v>
      </c>
      <c r="C163" s="50"/>
      <c r="D163" s="51"/>
      <c r="E163" s="57"/>
      <c r="F163" s="57"/>
      <c r="G163" s="574"/>
      <c r="H163" s="57"/>
      <c r="I163" s="57"/>
      <c r="J163" s="57"/>
      <c r="K163" s="57"/>
      <c r="L163" s="433"/>
      <c r="M163" s="52"/>
    </row>
    <row r="164" spans="1:13" ht="22.5">
      <c r="A164" s="48">
        <v>4101</v>
      </c>
      <c r="B164" s="93" t="s">
        <v>829</v>
      </c>
      <c r="C164" s="94"/>
      <c r="D164" s="91" t="s">
        <v>830</v>
      </c>
      <c r="E164" s="100" t="s">
        <v>702</v>
      </c>
      <c r="F164" s="110">
        <v>2</v>
      </c>
      <c r="G164" s="502" t="s">
        <v>826</v>
      </c>
      <c r="H164" s="111" t="s">
        <v>826</v>
      </c>
      <c r="I164" s="112"/>
      <c r="J164" s="477">
        <f>F164*I164</f>
        <v>0</v>
      </c>
      <c r="K164" s="25"/>
      <c r="L164" s="332">
        <f>J164*K164</f>
        <v>0</v>
      </c>
      <c r="M164" s="113"/>
    </row>
    <row r="165" spans="1:13">
      <c r="A165" s="48">
        <v>4102</v>
      </c>
      <c r="B165" s="89" t="s">
        <v>831</v>
      </c>
      <c r="C165" s="90"/>
      <c r="D165" s="91" t="s">
        <v>832</v>
      </c>
      <c r="E165" s="100" t="s">
        <v>702</v>
      </c>
      <c r="F165" s="110">
        <v>2</v>
      </c>
      <c r="G165" s="502" t="s">
        <v>826</v>
      </c>
      <c r="H165" s="111" t="s">
        <v>826</v>
      </c>
      <c r="I165" s="112"/>
      <c r="J165" s="477">
        <f>F165*I165</f>
        <v>0</v>
      </c>
      <c r="K165" s="25"/>
      <c r="L165" s="332">
        <f>J165*K165</f>
        <v>0</v>
      </c>
      <c r="M165" s="113"/>
    </row>
    <row r="166" spans="1:13">
      <c r="A166" s="48"/>
      <c r="B166" s="96" t="s">
        <v>859</v>
      </c>
      <c r="C166" s="95"/>
      <c r="D166" s="98"/>
      <c r="E166" s="100"/>
      <c r="F166" s="110"/>
      <c r="G166" s="502"/>
      <c r="H166" s="111"/>
      <c r="I166" s="112"/>
      <c r="J166" s="111"/>
      <c r="K166" s="116"/>
      <c r="L166" s="112"/>
      <c r="M166" s="113"/>
    </row>
    <row r="167" spans="1:13">
      <c r="A167" s="48">
        <v>206</v>
      </c>
      <c r="B167" s="93" t="s">
        <v>770</v>
      </c>
      <c r="C167" s="94"/>
      <c r="D167" s="99" t="s">
        <v>614</v>
      </c>
      <c r="E167" s="100" t="s">
        <v>702</v>
      </c>
      <c r="F167" s="110">
        <v>5</v>
      </c>
      <c r="G167" s="502">
        <v>1000</v>
      </c>
      <c r="H167" s="111" t="s">
        <v>21</v>
      </c>
      <c r="I167" s="112"/>
      <c r="J167" s="384">
        <f>ROUNDUP(I167/G167,0)*F167</f>
        <v>0</v>
      </c>
      <c r="K167" s="383"/>
      <c r="L167" s="332">
        <f>J167*K167</f>
        <v>0</v>
      </c>
      <c r="M167" s="113"/>
    </row>
    <row r="168" spans="1:13">
      <c r="A168" s="48">
        <v>4103</v>
      </c>
      <c r="B168" s="89" t="s">
        <v>860</v>
      </c>
      <c r="C168" s="90"/>
      <c r="D168" s="91" t="s">
        <v>861</v>
      </c>
      <c r="E168" s="100" t="s">
        <v>702</v>
      </c>
      <c r="F168" s="85">
        <v>5</v>
      </c>
      <c r="G168" s="475">
        <v>1000</v>
      </c>
      <c r="H168" s="111" t="s">
        <v>21</v>
      </c>
      <c r="I168" s="112"/>
      <c r="J168" s="384">
        <f>ROUNDUP(I168/G168,0)*F168</f>
        <v>0</v>
      </c>
      <c r="K168" s="383"/>
      <c r="L168" s="332">
        <f>J168*K168</f>
        <v>0</v>
      </c>
      <c r="M168" s="113"/>
    </row>
    <row r="169" spans="1:13">
      <c r="A169" s="48"/>
      <c r="B169" s="96" t="s">
        <v>862</v>
      </c>
      <c r="C169" s="95"/>
      <c r="D169" s="97"/>
      <c r="E169" s="575"/>
      <c r="F169" s="576"/>
      <c r="G169" s="577"/>
      <c r="H169" s="576"/>
      <c r="I169" s="576"/>
      <c r="J169" s="576"/>
      <c r="K169" s="576"/>
      <c r="L169" s="578"/>
      <c r="M169" s="749" t="s">
        <v>863</v>
      </c>
    </row>
    <row r="170" spans="1:13">
      <c r="A170" s="48"/>
      <c r="B170" s="96" t="s">
        <v>864</v>
      </c>
      <c r="C170" s="95"/>
      <c r="D170" s="97"/>
      <c r="E170" s="576"/>
      <c r="F170" s="576"/>
      <c r="G170" s="577"/>
      <c r="H170" s="576"/>
      <c r="I170" s="576"/>
      <c r="J170" s="576"/>
      <c r="K170" s="576"/>
      <c r="L170" s="578"/>
      <c r="M170" s="750"/>
    </row>
    <row r="171" spans="1:13">
      <c r="A171" s="48"/>
      <c r="B171" s="96" t="s">
        <v>865</v>
      </c>
      <c r="C171" s="95"/>
      <c r="D171" s="579"/>
      <c r="E171" s="576"/>
      <c r="F171" s="576"/>
      <c r="G171" s="577"/>
      <c r="H171" s="576"/>
      <c r="I171" s="576"/>
      <c r="J171" s="576"/>
      <c r="K171" s="576"/>
      <c r="L171" s="578"/>
      <c r="M171" s="751"/>
    </row>
    <row r="172" spans="1:13">
      <c r="A172" s="48"/>
      <c r="B172" s="49" t="s">
        <v>1407</v>
      </c>
      <c r="C172" s="50"/>
      <c r="D172" s="59"/>
      <c r="E172" s="211"/>
      <c r="F172" s="211"/>
      <c r="G172" s="396"/>
      <c r="H172" s="211"/>
      <c r="I172" s="211"/>
      <c r="J172" s="211"/>
      <c r="K172" s="211"/>
      <c r="L172" s="241"/>
      <c r="M172" s="68"/>
    </row>
    <row r="173" spans="1:13">
      <c r="A173" s="48"/>
      <c r="B173" s="117" t="s">
        <v>674</v>
      </c>
      <c r="C173" s="118"/>
      <c r="D173" s="119"/>
      <c r="E173" s="66"/>
      <c r="F173" s="33">
        <v>1</v>
      </c>
      <c r="G173" s="305" t="s">
        <v>675</v>
      </c>
      <c r="H173" s="66" t="s">
        <v>675</v>
      </c>
      <c r="I173" s="65"/>
      <c r="J173" s="477">
        <f t="shared" ref="J173:J178" si="12">F173*I173</f>
        <v>0</v>
      </c>
      <c r="K173" s="25"/>
      <c r="L173" s="332">
        <f t="shared" ref="L173:L178" si="13">J173*K173</f>
        <v>0</v>
      </c>
      <c r="M173" s="67"/>
    </row>
    <row r="174" spans="1:13">
      <c r="A174" s="48">
        <v>3104</v>
      </c>
      <c r="B174" s="117" t="s">
        <v>866</v>
      </c>
      <c r="C174" s="118" t="s">
        <v>1299</v>
      </c>
      <c r="D174" s="119" t="s">
        <v>867</v>
      </c>
      <c r="E174" s="66" t="s">
        <v>1371</v>
      </c>
      <c r="F174" s="33">
        <v>1</v>
      </c>
      <c r="G174" s="305" t="s">
        <v>868</v>
      </c>
      <c r="H174" s="66" t="s">
        <v>29</v>
      </c>
      <c r="I174" s="65"/>
      <c r="J174" s="477">
        <f t="shared" si="12"/>
        <v>0</v>
      </c>
      <c r="K174" s="25"/>
      <c r="L174" s="332">
        <f t="shared" si="13"/>
        <v>0</v>
      </c>
      <c r="M174" s="67" t="s">
        <v>869</v>
      </c>
    </row>
    <row r="175" spans="1:13">
      <c r="A175" s="48">
        <v>3109</v>
      </c>
      <c r="B175" s="117" t="s">
        <v>870</v>
      </c>
      <c r="C175" s="118"/>
      <c r="D175" s="119" t="s">
        <v>867</v>
      </c>
      <c r="E175" s="66" t="s">
        <v>1371</v>
      </c>
      <c r="F175" s="33">
        <v>1</v>
      </c>
      <c r="G175" s="305" t="s">
        <v>868</v>
      </c>
      <c r="H175" s="66" t="s">
        <v>29</v>
      </c>
      <c r="I175" s="65"/>
      <c r="J175" s="477">
        <f t="shared" si="12"/>
        <v>0</v>
      </c>
      <c r="K175" s="25"/>
      <c r="L175" s="332">
        <f t="shared" si="13"/>
        <v>0</v>
      </c>
      <c r="M175" s="67"/>
    </row>
    <row r="176" spans="1:13">
      <c r="A176" s="48">
        <v>3111</v>
      </c>
      <c r="B176" s="117" t="s">
        <v>871</v>
      </c>
      <c r="C176" s="118" t="s">
        <v>1299</v>
      </c>
      <c r="D176" s="119" t="s">
        <v>867</v>
      </c>
      <c r="E176" s="66" t="s">
        <v>1371</v>
      </c>
      <c r="F176" s="33">
        <v>1</v>
      </c>
      <c r="G176" s="305" t="s">
        <v>868</v>
      </c>
      <c r="H176" s="66" t="s">
        <v>29</v>
      </c>
      <c r="I176" s="65"/>
      <c r="J176" s="477">
        <f t="shared" si="12"/>
        <v>0</v>
      </c>
      <c r="K176" s="25"/>
      <c r="L176" s="332">
        <f t="shared" si="13"/>
        <v>0</v>
      </c>
      <c r="M176" s="67" t="s">
        <v>869</v>
      </c>
    </row>
    <row r="177" spans="1:13">
      <c r="A177" s="48">
        <v>3108</v>
      </c>
      <c r="B177" s="117" t="s">
        <v>872</v>
      </c>
      <c r="C177" s="118"/>
      <c r="D177" s="119" t="s">
        <v>867</v>
      </c>
      <c r="E177" s="66" t="s">
        <v>1371</v>
      </c>
      <c r="F177" s="33">
        <v>1</v>
      </c>
      <c r="G177" s="305" t="s">
        <v>868</v>
      </c>
      <c r="H177" s="66" t="s">
        <v>29</v>
      </c>
      <c r="I177" s="65"/>
      <c r="J177" s="477">
        <f t="shared" si="12"/>
        <v>0</v>
      </c>
      <c r="K177" s="25"/>
      <c r="L177" s="332">
        <f t="shared" si="13"/>
        <v>0</v>
      </c>
      <c r="M177" s="67"/>
    </row>
    <row r="178" spans="1:13" ht="15.75" thickBot="1">
      <c r="A178" s="120">
        <v>3105</v>
      </c>
      <c r="B178" s="121" t="s">
        <v>873</v>
      </c>
      <c r="C178" s="122"/>
      <c r="D178" s="123" t="s">
        <v>867</v>
      </c>
      <c r="E178" s="124" t="s">
        <v>1371</v>
      </c>
      <c r="F178" s="125">
        <v>1</v>
      </c>
      <c r="G178" s="476" t="s">
        <v>868</v>
      </c>
      <c r="H178" s="124" t="s">
        <v>29</v>
      </c>
      <c r="I178" s="126"/>
      <c r="J178" s="488">
        <f t="shared" si="12"/>
        <v>0</v>
      </c>
      <c r="K178" s="125"/>
      <c r="L178" s="494">
        <f t="shared" si="13"/>
        <v>0</v>
      </c>
      <c r="M178" s="127"/>
    </row>
    <row r="179" spans="1:13" ht="16.5" thickTop="1" thickBot="1"/>
    <row r="180" spans="1:13" ht="24.75" customHeight="1" thickBot="1">
      <c r="J180" s="597" t="s">
        <v>33</v>
      </c>
      <c r="K180" s="598"/>
      <c r="L180" s="423">
        <f>SUM(L5:L178)</f>
        <v>0</v>
      </c>
    </row>
  </sheetData>
  <mergeCells count="30">
    <mergeCell ref="M72:M74"/>
    <mergeCell ref="A1:A3"/>
    <mergeCell ref="B1:B3"/>
    <mergeCell ref="C1:C3"/>
    <mergeCell ref="D1:D3"/>
    <mergeCell ref="F2:G2"/>
    <mergeCell ref="E1:G1"/>
    <mergeCell ref="M1:M3"/>
    <mergeCell ref="E2:E3"/>
    <mergeCell ref="H1:I1"/>
    <mergeCell ref="J1:L1"/>
    <mergeCell ref="H2:H3"/>
    <mergeCell ref="I2:I3"/>
    <mergeCell ref="L2:L3"/>
    <mergeCell ref="J180:K180"/>
    <mergeCell ref="B4:M4"/>
    <mergeCell ref="M169:M171"/>
    <mergeCell ref="C95:C97"/>
    <mergeCell ref="M95:M97"/>
    <mergeCell ref="C104:C105"/>
    <mergeCell ref="M104:M105"/>
    <mergeCell ref="C109:C112"/>
    <mergeCell ref="M109:M112"/>
    <mergeCell ref="C93:C94"/>
    <mergeCell ref="M93:M94"/>
    <mergeCell ref="C7:C11"/>
    <mergeCell ref="M7:M11"/>
    <mergeCell ref="C29:C31"/>
    <mergeCell ref="M29:M31"/>
    <mergeCell ref="C72:C74"/>
  </mergeCells>
  <phoneticPr fontId="22" type="noConversion"/>
  <printOptions horizontalCentered="1"/>
  <pageMargins left="0.19685039370078741" right="0.19685039370078741" top="0.6692913385826772" bottom="0.51181102362204722" header="0.27559055118110237" footer="0.23622047244094491"/>
  <pageSetup paperSize="9" scale="55" fitToHeight="0" orientation="landscape" r:id="rId1"/>
  <headerFooter>
    <oddHeader>&amp;L&amp;"NewsGotT,Normal"&amp;14&amp;UPlan de Control de Calidad de Producción de Materiales en Obras .</oddHeader>
    <oddFooter>&amp;L&amp;"NewsGotT,Normal"&amp;10&amp;G&amp;R&amp;"NewsGotT,Normal"&amp;9&amp;P de &amp;N</oddFooter>
  </headerFooter>
  <rowBreaks count="3" manualBreakCount="3">
    <brk id="58" max="12" man="1"/>
    <brk id="112" max="16383" man="1"/>
    <brk id="171" max="16383" man="1"/>
  </rowBreaks>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M107"/>
  <sheetViews>
    <sheetView view="pageBreakPreview" topLeftCell="A73" zoomScale="75" zoomScaleNormal="85" zoomScaleSheetLayoutView="75" workbookViewId="0">
      <selection activeCell="E54" sqref="E54"/>
    </sheetView>
  </sheetViews>
  <sheetFormatPr baseColWidth="10" defaultRowHeight="15"/>
  <cols>
    <col min="1" max="1" width="10.140625" style="521" customWidth="1"/>
    <col min="2" max="2" width="47.85546875" style="521" customWidth="1"/>
    <col min="3" max="3" width="5.85546875" style="521" customWidth="1"/>
    <col min="4" max="4" width="27.85546875" style="521" bestFit="1" customWidth="1"/>
    <col min="5" max="5" width="29" style="521" customWidth="1"/>
    <col min="6" max="6" width="3" style="521" bestFit="1" customWidth="1"/>
    <col min="7" max="7" width="24.7109375" style="521" customWidth="1"/>
    <col min="8" max="8" width="20.85546875" style="521" customWidth="1"/>
    <col min="9" max="9" width="15.28515625" style="521" customWidth="1"/>
    <col min="10" max="12" width="11.7109375" style="521" customWidth="1"/>
    <col min="13" max="13" width="47.42578125" style="524" customWidth="1"/>
    <col min="14" max="16384" width="11.42578125" style="519"/>
  </cols>
  <sheetData>
    <row r="1" spans="1:13" ht="15.75" customHeight="1" thickTop="1">
      <c r="A1" s="652" t="s">
        <v>1288</v>
      </c>
      <c r="B1" s="655" t="s">
        <v>1289</v>
      </c>
      <c r="C1" s="656" t="s">
        <v>1290</v>
      </c>
      <c r="D1" s="659" t="s">
        <v>1291</v>
      </c>
      <c r="E1" s="661" t="s">
        <v>1292</v>
      </c>
      <c r="F1" s="662"/>
      <c r="G1" s="663"/>
      <c r="H1" s="760" t="s">
        <v>615</v>
      </c>
      <c r="I1" s="761"/>
      <c r="J1" s="760" t="s">
        <v>1112</v>
      </c>
      <c r="K1" s="762"/>
      <c r="L1" s="761"/>
      <c r="M1" s="652" t="s">
        <v>1290</v>
      </c>
    </row>
    <row r="2" spans="1:13" ht="15" customHeight="1">
      <c r="A2" s="653"/>
      <c r="B2" s="631"/>
      <c r="C2" s="657"/>
      <c r="D2" s="660"/>
      <c r="E2" s="631" t="s">
        <v>1293</v>
      </c>
      <c r="F2" s="774" t="s">
        <v>1294</v>
      </c>
      <c r="G2" s="775"/>
      <c r="H2" s="763" t="s">
        <v>1113</v>
      </c>
      <c r="I2" s="765" t="s">
        <v>1114</v>
      </c>
      <c r="J2" s="478" t="s">
        <v>1115</v>
      </c>
      <c r="K2" s="479" t="s">
        <v>1116</v>
      </c>
      <c r="L2" s="767" t="s">
        <v>1117</v>
      </c>
      <c r="M2" s="653"/>
    </row>
    <row r="3" spans="1:13" ht="15.75" thickBot="1">
      <c r="A3" s="653"/>
      <c r="B3" s="772"/>
      <c r="C3" s="658"/>
      <c r="D3" s="773"/>
      <c r="E3" s="772"/>
      <c r="F3" s="473" t="s">
        <v>1295</v>
      </c>
      <c r="G3" s="361" t="s">
        <v>1296</v>
      </c>
      <c r="H3" s="764"/>
      <c r="I3" s="766"/>
      <c r="J3" s="480" t="s">
        <v>1118</v>
      </c>
      <c r="K3" s="481" t="s">
        <v>1119</v>
      </c>
      <c r="L3" s="768"/>
      <c r="M3" s="654"/>
    </row>
    <row r="4" spans="1:13" ht="19.5" thickTop="1">
      <c r="A4" s="520"/>
      <c r="B4" s="769" t="s">
        <v>1373</v>
      </c>
      <c r="C4" s="770"/>
      <c r="D4" s="770"/>
      <c r="E4" s="770"/>
      <c r="F4" s="770"/>
      <c r="G4" s="770"/>
      <c r="H4" s="770"/>
      <c r="I4" s="770"/>
      <c r="J4" s="770"/>
      <c r="K4" s="770"/>
      <c r="L4" s="770"/>
      <c r="M4" s="771"/>
    </row>
    <row r="5" spans="1:13">
      <c r="A5" s="12"/>
      <c r="B5" s="136" t="s">
        <v>1297</v>
      </c>
      <c r="C5" s="3"/>
      <c r="D5" s="150"/>
      <c r="E5" s="3"/>
      <c r="F5" s="3"/>
      <c r="G5" s="3"/>
      <c r="H5" s="3"/>
      <c r="I5" s="3"/>
      <c r="J5" s="3"/>
      <c r="K5" s="3"/>
      <c r="L5" s="247"/>
      <c r="M5" s="36"/>
    </row>
    <row r="6" spans="1:13" ht="22.5">
      <c r="A6" s="12">
        <v>7500</v>
      </c>
      <c r="B6" s="8" t="s">
        <v>1298</v>
      </c>
      <c r="C6" s="3" t="s">
        <v>1299</v>
      </c>
      <c r="D6" s="4"/>
      <c r="E6" s="5"/>
      <c r="F6" s="5">
        <v>1</v>
      </c>
      <c r="G6" s="7" t="s">
        <v>1374</v>
      </c>
      <c r="H6" s="5" t="s">
        <v>1374</v>
      </c>
      <c r="I6" s="7"/>
      <c r="J6" s="477">
        <f>F6*I6</f>
        <v>0</v>
      </c>
      <c r="K6" s="25"/>
      <c r="L6" s="332">
        <f>J6*K6</f>
        <v>0</v>
      </c>
      <c r="M6" s="37" t="s">
        <v>1375</v>
      </c>
    </row>
    <row r="7" spans="1:13">
      <c r="A7" s="12"/>
      <c r="B7" s="136" t="s">
        <v>1301</v>
      </c>
      <c r="C7" s="3"/>
      <c r="D7" s="150"/>
      <c r="E7" s="3"/>
      <c r="F7" s="3"/>
      <c r="G7" s="3"/>
      <c r="H7" s="3"/>
      <c r="I7" s="3"/>
      <c r="J7" s="3"/>
      <c r="K7" s="3"/>
      <c r="L7" s="247"/>
      <c r="M7" s="36"/>
    </row>
    <row r="8" spans="1:13" ht="25.5" customHeight="1">
      <c r="A8" s="12">
        <v>7500</v>
      </c>
      <c r="B8" s="8" t="s">
        <v>1298</v>
      </c>
      <c r="C8" s="3"/>
      <c r="D8" s="4"/>
      <c r="E8" s="5"/>
      <c r="F8" s="5">
        <v>1</v>
      </c>
      <c r="G8" s="7" t="s">
        <v>1376</v>
      </c>
      <c r="H8" s="5" t="s">
        <v>1376</v>
      </c>
      <c r="I8" s="7"/>
      <c r="J8" s="477">
        <f>F8*I8</f>
        <v>0</v>
      </c>
      <c r="K8" s="25"/>
      <c r="L8" s="332">
        <f>J8*K8</f>
        <v>0</v>
      </c>
      <c r="M8" s="37" t="s">
        <v>1377</v>
      </c>
    </row>
    <row r="9" spans="1:13">
      <c r="A9" s="12"/>
      <c r="B9" s="136" t="s">
        <v>1302</v>
      </c>
      <c r="C9" s="3"/>
      <c r="D9" s="150"/>
      <c r="E9" s="3"/>
      <c r="F9" s="3"/>
      <c r="G9" s="3"/>
      <c r="H9" s="3"/>
      <c r="I9" s="3"/>
      <c r="J9" s="3"/>
      <c r="K9" s="3"/>
      <c r="L9" s="247"/>
      <c r="M9" s="36"/>
    </row>
    <row r="10" spans="1:13">
      <c r="A10" s="12"/>
      <c r="B10" s="136" t="s">
        <v>1303</v>
      </c>
      <c r="C10" s="3"/>
      <c r="D10" s="150"/>
      <c r="E10" s="3"/>
      <c r="F10" s="3"/>
      <c r="G10" s="3"/>
      <c r="H10" s="3"/>
      <c r="I10" s="3"/>
      <c r="J10" s="3"/>
      <c r="K10" s="3"/>
      <c r="L10" s="247"/>
      <c r="M10" s="36"/>
    </row>
    <row r="11" spans="1:13" ht="14.25" customHeight="1">
      <c r="A11" s="12">
        <v>1500</v>
      </c>
      <c r="B11" s="8" t="s">
        <v>1304</v>
      </c>
      <c r="C11" s="580" t="s">
        <v>1299</v>
      </c>
      <c r="D11" s="4"/>
      <c r="E11" s="618" t="s">
        <v>1305</v>
      </c>
      <c r="F11" s="5">
        <v>8</v>
      </c>
      <c r="G11" s="7" t="s">
        <v>1310</v>
      </c>
      <c r="H11" s="5" t="s">
        <v>1310</v>
      </c>
      <c r="I11" s="7"/>
      <c r="J11" s="477">
        <f t="shared" ref="J11:J18" si="0">F11*I11</f>
        <v>0</v>
      </c>
      <c r="K11" s="25"/>
      <c r="L11" s="332">
        <f t="shared" ref="L11:L18" si="1">J11*K11</f>
        <v>0</v>
      </c>
      <c r="M11" s="671" t="s">
        <v>1411</v>
      </c>
    </row>
    <row r="12" spans="1:13">
      <c r="A12" s="12">
        <v>1501</v>
      </c>
      <c r="B12" s="8" t="s">
        <v>1306</v>
      </c>
      <c r="C12" s="616"/>
      <c r="D12" s="4"/>
      <c r="E12" s="619"/>
      <c r="F12" s="5">
        <v>8</v>
      </c>
      <c r="G12" s="7" t="s">
        <v>1310</v>
      </c>
      <c r="H12" s="5" t="s">
        <v>1310</v>
      </c>
      <c r="I12" s="7"/>
      <c r="J12" s="477">
        <f t="shared" si="0"/>
        <v>0</v>
      </c>
      <c r="K12" s="25"/>
      <c r="L12" s="332">
        <f t="shared" si="1"/>
        <v>0</v>
      </c>
      <c r="M12" s="713"/>
    </row>
    <row r="13" spans="1:13">
      <c r="A13" s="12">
        <v>1502</v>
      </c>
      <c r="B13" s="8" t="s">
        <v>1307</v>
      </c>
      <c r="C13" s="616"/>
      <c r="D13" s="4"/>
      <c r="E13" s="619"/>
      <c r="F13" s="5">
        <v>8</v>
      </c>
      <c r="G13" s="7" t="s">
        <v>1310</v>
      </c>
      <c r="H13" s="5" t="s">
        <v>1310</v>
      </c>
      <c r="I13" s="7"/>
      <c r="J13" s="477">
        <f t="shared" si="0"/>
        <v>0</v>
      </c>
      <c r="K13" s="25"/>
      <c r="L13" s="332">
        <f t="shared" si="1"/>
        <v>0</v>
      </c>
      <c r="M13" s="713"/>
    </row>
    <row r="14" spans="1:13">
      <c r="A14" s="12">
        <v>1503</v>
      </c>
      <c r="B14" s="8" t="s">
        <v>1308</v>
      </c>
      <c r="C14" s="616"/>
      <c r="D14" s="4"/>
      <c r="E14" s="619"/>
      <c r="F14" s="5">
        <v>8</v>
      </c>
      <c r="G14" s="7" t="s">
        <v>1310</v>
      </c>
      <c r="H14" s="5" t="s">
        <v>1310</v>
      </c>
      <c r="I14" s="7"/>
      <c r="J14" s="477">
        <f t="shared" si="0"/>
        <v>0</v>
      </c>
      <c r="K14" s="25"/>
      <c r="L14" s="332">
        <f t="shared" si="1"/>
        <v>0</v>
      </c>
      <c r="M14" s="713"/>
    </row>
    <row r="15" spans="1:13">
      <c r="A15" s="12">
        <v>1504</v>
      </c>
      <c r="B15" s="8" t="s">
        <v>1309</v>
      </c>
      <c r="C15" s="616"/>
      <c r="D15" s="4"/>
      <c r="E15" s="619"/>
      <c r="F15" s="38">
        <v>8</v>
      </c>
      <c r="G15" s="7" t="s">
        <v>1310</v>
      </c>
      <c r="H15" s="5" t="s">
        <v>1310</v>
      </c>
      <c r="I15" s="7"/>
      <c r="J15" s="477">
        <f t="shared" si="0"/>
        <v>0</v>
      </c>
      <c r="K15" s="25"/>
      <c r="L15" s="332">
        <f t="shared" si="1"/>
        <v>0</v>
      </c>
      <c r="M15" s="713"/>
    </row>
    <row r="16" spans="1:13">
      <c r="A16" s="12">
        <v>1505</v>
      </c>
      <c r="B16" s="8" t="s">
        <v>1311</v>
      </c>
      <c r="C16" s="581"/>
      <c r="D16" s="4"/>
      <c r="E16" s="620"/>
      <c r="F16" s="38">
        <v>8</v>
      </c>
      <c r="G16" s="7" t="s">
        <v>1310</v>
      </c>
      <c r="H16" s="5" t="s">
        <v>1310</v>
      </c>
      <c r="I16" s="7"/>
      <c r="J16" s="477">
        <f t="shared" si="0"/>
        <v>0</v>
      </c>
      <c r="K16" s="25"/>
      <c r="L16" s="332">
        <f t="shared" si="1"/>
        <v>0</v>
      </c>
      <c r="M16" s="672"/>
    </row>
    <row r="17" spans="1:13" ht="14.25" customHeight="1">
      <c r="A17" s="12">
        <v>1005</v>
      </c>
      <c r="B17" s="8" t="s">
        <v>1312</v>
      </c>
      <c r="C17" s="580" t="s">
        <v>1299</v>
      </c>
      <c r="D17" s="4"/>
      <c r="E17" s="5"/>
      <c r="F17" s="38">
        <v>4</v>
      </c>
      <c r="G17" s="7" t="s">
        <v>1310</v>
      </c>
      <c r="H17" s="5" t="s">
        <v>1310</v>
      </c>
      <c r="I17" s="7"/>
      <c r="J17" s="477">
        <f t="shared" si="0"/>
        <v>0</v>
      </c>
      <c r="K17" s="25"/>
      <c r="L17" s="332">
        <f t="shared" si="1"/>
        <v>0</v>
      </c>
      <c r="M17" s="671" t="s">
        <v>1378</v>
      </c>
    </row>
    <row r="18" spans="1:13" ht="19.5" customHeight="1">
      <c r="A18" s="12">
        <v>1506</v>
      </c>
      <c r="B18" s="8" t="s">
        <v>1313</v>
      </c>
      <c r="C18" s="581"/>
      <c r="D18" s="4"/>
      <c r="E18" s="5"/>
      <c r="F18" s="38">
        <v>4</v>
      </c>
      <c r="G18" s="7" t="s">
        <v>1310</v>
      </c>
      <c r="H18" s="5" t="s">
        <v>1310</v>
      </c>
      <c r="I18" s="7"/>
      <c r="J18" s="477">
        <f t="shared" si="0"/>
        <v>0</v>
      </c>
      <c r="K18" s="25"/>
      <c r="L18" s="332">
        <f t="shared" si="1"/>
        <v>0</v>
      </c>
      <c r="M18" s="672"/>
    </row>
    <row r="19" spans="1:13">
      <c r="A19" s="12"/>
      <c r="B19" s="136" t="s">
        <v>1314</v>
      </c>
      <c r="C19" s="3"/>
      <c r="D19" s="150"/>
      <c r="E19" s="3"/>
      <c r="F19" s="3"/>
      <c r="G19" s="3"/>
      <c r="H19" s="3"/>
      <c r="I19" s="3"/>
      <c r="J19" s="3"/>
      <c r="K19" s="3"/>
      <c r="L19" s="247"/>
      <c r="M19" s="36"/>
    </row>
    <row r="20" spans="1:13">
      <c r="A20" s="12"/>
      <c r="B20" s="136" t="s">
        <v>1315</v>
      </c>
      <c r="C20" s="3"/>
      <c r="D20" s="150"/>
      <c r="E20" s="3"/>
      <c r="F20" s="3"/>
      <c r="G20" s="3"/>
      <c r="H20" s="3"/>
      <c r="I20" s="3"/>
      <c r="J20" s="3"/>
      <c r="K20" s="3"/>
      <c r="L20" s="247"/>
      <c r="M20" s="36"/>
    </row>
    <row r="21" spans="1:13" ht="18" customHeight="1">
      <c r="A21" s="12">
        <v>1507</v>
      </c>
      <c r="B21" s="15" t="s">
        <v>1316</v>
      </c>
      <c r="C21" s="580" t="s">
        <v>1299</v>
      </c>
      <c r="D21" s="16" t="s">
        <v>1317</v>
      </c>
      <c r="E21" s="618" t="s">
        <v>1318</v>
      </c>
      <c r="F21" s="5">
        <v>2</v>
      </c>
      <c r="G21" s="7" t="s">
        <v>1319</v>
      </c>
      <c r="H21" s="5" t="s">
        <v>1319</v>
      </c>
      <c r="I21" s="7"/>
      <c r="J21" s="477">
        <f t="shared" ref="J21:J84" si="2">F21*I21</f>
        <v>0</v>
      </c>
      <c r="K21" s="25"/>
      <c r="L21" s="332">
        <f>J21*K21</f>
        <v>0</v>
      </c>
      <c r="M21" s="671" t="s">
        <v>1412</v>
      </c>
    </row>
    <row r="22" spans="1:13" ht="18">
      <c r="A22" s="12">
        <v>1508</v>
      </c>
      <c r="B22" s="8" t="s">
        <v>1320</v>
      </c>
      <c r="C22" s="616"/>
      <c r="D22" s="16" t="s">
        <v>1321</v>
      </c>
      <c r="E22" s="619"/>
      <c r="F22" s="5">
        <v>2</v>
      </c>
      <c r="G22" s="7" t="s">
        <v>1322</v>
      </c>
      <c r="H22" s="5" t="s">
        <v>1322</v>
      </c>
      <c r="I22" s="7"/>
      <c r="J22" s="477">
        <f t="shared" si="2"/>
        <v>0</v>
      </c>
      <c r="K22" s="25"/>
      <c r="L22" s="332">
        <f>J22*K22</f>
        <v>0</v>
      </c>
      <c r="M22" s="713"/>
    </row>
    <row r="23" spans="1:13">
      <c r="A23" s="12">
        <v>1503</v>
      </c>
      <c r="B23" s="8" t="s">
        <v>1308</v>
      </c>
      <c r="C23" s="616"/>
      <c r="D23" s="17" t="s">
        <v>1323</v>
      </c>
      <c r="E23" s="619"/>
      <c r="F23" s="5">
        <v>1</v>
      </c>
      <c r="G23" s="7" t="s">
        <v>1322</v>
      </c>
      <c r="H23" s="5" t="s">
        <v>1322</v>
      </c>
      <c r="I23" s="7"/>
      <c r="J23" s="477">
        <f t="shared" si="2"/>
        <v>0</v>
      </c>
      <c r="K23" s="25"/>
      <c r="L23" s="332">
        <f>J23*K23</f>
        <v>0</v>
      </c>
      <c r="M23" s="713"/>
    </row>
    <row r="24" spans="1:13">
      <c r="A24" s="12">
        <v>1509</v>
      </c>
      <c r="B24" s="8" t="s">
        <v>1324</v>
      </c>
      <c r="C24" s="581"/>
      <c r="D24" s="4" t="s">
        <v>1325</v>
      </c>
      <c r="E24" s="619"/>
      <c r="F24" s="5">
        <v>2</v>
      </c>
      <c r="G24" s="7" t="s">
        <v>1322</v>
      </c>
      <c r="H24" s="5" t="s">
        <v>1322</v>
      </c>
      <c r="I24" s="7"/>
      <c r="J24" s="477">
        <f t="shared" si="2"/>
        <v>0</v>
      </c>
      <c r="K24" s="25"/>
      <c r="L24" s="332">
        <f>J24*K24</f>
        <v>0</v>
      </c>
      <c r="M24" s="672"/>
    </row>
    <row r="25" spans="1:13">
      <c r="A25" s="12">
        <v>1510</v>
      </c>
      <c r="B25" s="8" t="s">
        <v>1326</v>
      </c>
      <c r="C25" s="3" t="s">
        <v>1299</v>
      </c>
      <c r="D25" s="4" t="s">
        <v>1327</v>
      </c>
      <c r="E25" s="620"/>
      <c r="F25" s="5">
        <v>1</v>
      </c>
      <c r="G25" s="7" t="s">
        <v>1319</v>
      </c>
      <c r="H25" s="5" t="s">
        <v>1319</v>
      </c>
      <c r="I25" s="7"/>
      <c r="J25" s="477">
        <f t="shared" si="2"/>
        <v>0</v>
      </c>
      <c r="K25" s="25"/>
      <c r="L25" s="332">
        <f>J25*K25</f>
        <v>0</v>
      </c>
      <c r="M25" s="40" t="s">
        <v>1379</v>
      </c>
    </row>
    <row r="26" spans="1:13">
      <c r="A26" s="12"/>
      <c r="B26" s="136" t="s">
        <v>1328</v>
      </c>
      <c r="C26" s="3"/>
      <c r="D26" s="150"/>
      <c r="E26" s="3"/>
      <c r="F26" s="3"/>
      <c r="G26" s="3"/>
      <c r="H26" s="3"/>
      <c r="I26" s="3"/>
      <c r="J26" s="3">
        <f t="shared" si="2"/>
        <v>0</v>
      </c>
      <c r="K26" s="3"/>
      <c r="L26" s="247"/>
      <c r="M26" s="36"/>
    </row>
    <row r="27" spans="1:13" ht="14.25" customHeight="1">
      <c r="A27" s="12">
        <v>1506</v>
      </c>
      <c r="B27" s="8" t="s">
        <v>1313</v>
      </c>
      <c r="C27" s="580" t="s">
        <v>1299</v>
      </c>
      <c r="D27" s="4"/>
      <c r="E27" s="618" t="s">
        <v>1318</v>
      </c>
      <c r="F27" s="5">
        <v>1</v>
      </c>
      <c r="G27" s="7" t="s">
        <v>1329</v>
      </c>
      <c r="H27" s="5" t="s">
        <v>1329</v>
      </c>
      <c r="I27" s="7"/>
      <c r="J27" s="477">
        <f t="shared" si="2"/>
        <v>0</v>
      </c>
      <c r="K27" s="25"/>
      <c r="L27" s="332">
        <f>J27*K27</f>
        <v>0</v>
      </c>
      <c r="M27" s="671" t="s">
        <v>1380</v>
      </c>
    </row>
    <row r="28" spans="1:13">
      <c r="A28" s="12">
        <v>1511</v>
      </c>
      <c r="B28" s="15" t="s">
        <v>1330</v>
      </c>
      <c r="C28" s="616"/>
      <c r="D28" s="4"/>
      <c r="E28" s="619"/>
      <c r="F28" s="5">
        <v>1</v>
      </c>
      <c r="G28" s="7" t="s">
        <v>1329</v>
      </c>
      <c r="H28" s="5" t="s">
        <v>1329</v>
      </c>
      <c r="I28" s="7"/>
      <c r="J28" s="477">
        <f t="shared" si="2"/>
        <v>0</v>
      </c>
      <c r="K28" s="25"/>
      <c r="L28" s="332">
        <f>J28*K28</f>
        <v>0</v>
      </c>
      <c r="M28" s="713"/>
    </row>
    <row r="29" spans="1:13" ht="33.75">
      <c r="A29" s="12">
        <v>1512</v>
      </c>
      <c r="B29" s="15" t="s">
        <v>1331</v>
      </c>
      <c r="C29" s="581"/>
      <c r="D29" s="4"/>
      <c r="E29" s="620"/>
      <c r="F29" s="5">
        <v>1</v>
      </c>
      <c r="G29" s="7" t="s">
        <v>1329</v>
      </c>
      <c r="H29" s="5" t="s">
        <v>1329</v>
      </c>
      <c r="I29" s="7"/>
      <c r="J29" s="477">
        <f t="shared" si="2"/>
        <v>0</v>
      </c>
      <c r="K29" s="25"/>
      <c r="L29" s="332">
        <f>J29*K29</f>
        <v>0</v>
      </c>
      <c r="M29" s="672"/>
    </row>
    <row r="30" spans="1:13">
      <c r="A30" s="12"/>
      <c r="B30" s="136" t="s">
        <v>1332</v>
      </c>
      <c r="C30" s="3"/>
      <c r="D30" s="150"/>
      <c r="E30" s="3"/>
      <c r="F30" s="3"/>
      <c r="G30" s="3"/>
      <c r="H30" s="3"/>
      <c r="I30" s="3"/>
      <c r="J30" s="3"/>
      <c r="K30" s="3"/>
      <c r="L30" s="247"/>
      <c r="M30" s="36"/>
    </row>
    <row r="31" spans="1:13" ht="18" customHeight="1">
      <c r="A31" s="12">
        <v>1507</v>
      </c>
      <c r="B31" s="15" t="s">
        <v>1316</v>
      </c>
      <c r="C31" s="580" t="s">
        <v>1299</v>
      </c>
      <c r="D31" s="16" t="s">
        <v>1317</v>
      </c>
      <c r="E31" s="618" t="s">
        <v>1318</v>
      </c>
      <c r="F31" s="5">
        <v>2</v>
      </c>
      <c r="G31" s="7" t="s">
        <v>1319</v>
      </c>
      <c r="H31" s="5" t="s">
        <v>1319</v>
      </c>
      <c r="I31" s="7"/>
      <c r="J31" s="477">
        <f t="shared" si="2"/>
        <v>0</v>
      </c>
      <c r="K31" s="25"/>
      <c r="L31" s="332">
        <f t="shared" ref="L31:L36" si="3">J31*K31</f>
        <v>0</v>
      </c>
      <c r="M31" s="671" t="s">
        <v>1413</v>
      </c>
    </row>
    <row r="32" spans="1:13" ht="18">
      <c r="A32" s="12">
        <v>1508</v>
      </c>
      <c r="B32" s="8" t="s">
        <v>1320</v>
      </c>
      <c r="C32" s="616"/>
      <c r="D32" s="16" t="s">
        <v>1321</v>
      </c>
      <c r="E32" s="619"/>
      <c r="F32" s="5">
        <v>1</v>
      </c>
      <c r="G32" s="7" t="s">
        <v>1322</v>
      </c>
      <c r="H32" s="5" t="s">
        <v>1322</v>
      </c>
      <c r="I32" s="7"/>
      <c r="J32" s="477">
        <f t="shared" si="2"/>
        <v>0</v>
      </c>
      <c r="K32" s="25"/>
      <c r="L32" s="332">
        <f t="shared" si="3"/>
        <v>0</v>
      </c>
      <c r="M32" s="713"/>
    </row>
    <row r="33" spans="1:13">
      <c r="A33" s="12">
        <v>1503</v>
      </c>
      <c r="B33" s="8" t="s">
        <v>1308</v>
      </c>
      <c r="C33" s="616"/>
      <c r="D33" s="17" t="s">
        <v>1323</v>
      </c>
      <c r="E33" s="619"/>
      <c r="F33" s="5">
        <v>1</v>
      </c>
      <c r="G33" s="7" t="s">
        <v>1322</v>
      </c>
      <c r="H33" s="5" t="s">
        <v>1322</v>
      </c>
      <c r="I33" s="7"/>
      <c r="J33" s="477">
        <f t="shared" si="2"/>
        <v>0</v>
      </c>
      <c r="K33" s="25"/>
      <c r="L33" s="332">
        <f t="shared" si="3"/>
        <v>0</v>
      </c>
      <c r="M33" s="713"/>
    </row>
    <row r="34" spans="1:13">
      <c r="A34" s="12">
        <v>1509</v>
      </c>
      <c r="B34" s="8" t="s">
        <v>1324</v>
      </c>
      <c r="C34" s="581"/>
      <c r="D34" s="4" t="s">
        <v>1325</v>
      </c>
      <c r="E34" s="619"/>
      <c r="F34" s="5">
        <v>1</v>
      </c>
      <c r="G34" s="7" t="s">
        <v>1322</v>
      </c>
      <c r="H34" s="5" t="s">
        <v>1322</v>
      </c>
      <c r="I34" s="7"/>
      <c r="J34" s="477">
        <f t="shared" si="2"/>
        <v>0</v>
      </c>
      <c r="K34" s="25"/>
      <c r="L34" s="332">
        <f t="shared" si="3"/>
        <v>0</v>
      </c>
      <c r="M34" s="672"/>
    </row>
    <row r="35" spans="1:13" ht="22.5">
      <c r="A35" s="12">
        <v>1513</v>
      </c>
      <c r="B35" s="8" t="s">
        <v>1333</v>
      </c>
      <c r="C35" s="3" t="s">
        <v>1299</v>
      </c>
      <c r="D35" s="17" t="s">
        <v>1334</v>
      </c>
      <c r="E35" s="619"/>
      <c r="F35" s="5">
        <v>1</v>
      </c>
      <c r="G35" s="7" t="s">
        <v>1319</v>
      </c>
      <c r="H35" s="5" t="s">
        <v>1319</v>
      </c>
      <c r="I35" s="7"/>
      <c r="J35" s="477">
        <f t="shared" si="2"/>
        <v>0</v>
      </c>
      <c r="K35" s="25"/>
      <c r="L35" s="332">
        <f t="shared" si="3"/>
        <v>0</v>
      </c>
      <c r="M35" s="37" t="s">
        <v>151</v>
      </c>
    </row>
    <row r="36" spans="1:13">
      <c r="A36" s="12">
        <v>1510</v>
      </c>
      <c r="B36" s="8" t="s">
        <v>1326</v>
      </c>
      <c r="C36" s="3" t="s">
        <v>1299</v>
      </c>
      <c r="D36" s="4" t="s">
        <v>1327</v>
      </c>
      <c r="E36" s="620"/>
      <c r="F36" s="5">
        <v>1</v>
      </c>
      <c r="G36" s="7" t="s">
        <v>1319</v>
      </c>
      <c r="H36" s="5" t="s">
        <v>1319</v>
      </c>
      <c r="I36" s="7"/>
      <c r="J36" s="477">
        <f t="shared" si="2"/>
        <v>0</v>
      </c>
      <c r="K36" s="25"/>
      <c r="L36" s="332">
        <f t="shared" si="3"/>
        <v>0</v>
      </c>
      <c r="M36" s="40" t="s">
        <v>1379</v>
      </c>
    </row>
    <row r="37" spans="1:13">
      <c r="A37" s="12"/>
      <c r="B37" s="136" t="s">
        <v>1335</v>
      </c>
      <c r="C37" s="3"/>
      <c r="D37" s="150"/>
      <c r="E37" s="3"/>
      <c r="F37" s="3"/>
      <c r="G37" s="3"/>
      <c r="H37" s="3"/>
      <c r="I37" s="3"/>
      <c r="J37" s="3"/>
      <c r="K37" s="3"/>
      <c r="L37" s="247"/>
      <c r="M37" s="36"/>
    </row>
    <row r="38" spans="1:13" ht="18" customHeight="1">
      <c r="A38" s="12">
        <v>1507</v>
      </c>
      <c r="B38" s="15" t="s">
        <v>1316</v>
      </c>
      <c r="C38" s="580" t="s">
        <v>1299</v>
      </c>
      <c r="D38" s="16" t="s">
        <v>1317</v>
      </c>
      <c r="E38" s="618" t="s">
        <v>1318</v>
      </c>
      <c r="F38" s="5">
        <v>2</v>
      </c>
      <c r="G38" s="7" t="s">
        <v>1319</v>
      </c>
      <c r="H38" s="5" t="s">
        <v>1319</v>
      </c>
      <c r="I38" s="7"/>
      <c r="J38" s="477">
        <f t="shared" si="2"/>
        <v>0</v>
      </c>
      <c r="K38" s="25"/>
      <c r="L38" s="332">
        <f>J38*K38</f>
        <v>0</v>
      </c>
      <c r="M38" s="671" t="s">
        <v>1414</v>
      </c>
    </row>
    <row r="39" spans="1:13" ht="18">
      <c r="A39" s="12">
        <v>1508</v>
      </c>
      <c r="B39" s="8" t="s">
        <v>1320</v>
      </c>
      <c r="C39" s="616"/>
      <c r="D39" s="16" t="s">
        <v>1321</v>
      </c>
      <c r="E39" s="619"/>
      <c r="F39" s="5">
        <v>1</v>
      </c>
      <c r="G39" s="7" t="s">
        <v>1322</v>
      </c>
      <c r="H39" s="5" t="s">
        <v>1322</v>
      </c>
      <c r="I39" s="7"/>
      <c r="J39" s="477">
        <f t="shared" si="2"/>
        <v>0</v>
      </c>
      <c r="K39" s="25"/>
      <c r="L39" s="332">
        <f>J39*K39</f>
        <v>0</v>
      </c>
      <c r="M39" s="713"/>
    </row>
    <row r="40" spans="1:13">
      <c r="A40" s="12">
        <v>1503</v>
      </c>
      <c r="B40" s="8" t="s">
        <v>1308</v>
      </c>
      <c r="C40" s="581"/>
      <c r="D40" s="17" t="s">
        <v>1323</v>
      </c>
      <c r="E40" s="619"/>
      <c r="F40" s="5">
        <v>1</v>
      </c>
      <c r="G40" s="7" t="s">
        <v>1322</v>
      </c>
      <c r="H40" s="5" t="s">
        <v>1322</v>
      </c>
      <c r="I40" s="7"/>
      <c r="J40" s="477">
        <f t="shared" si="2"/>
        <v>0</v>
      </c>
      <c r="K40" s="25"/>
      <c r="L40" s="332">
        <f>J40*K40</f>
        <v>0</v>
      </c>
      <c r="M40" s="672"/>
    </row>
    <row r="41" spans="1:13" ht="22.5">
      <c r="A41" s="12">
        <v>1513</v>
      </c>
      <c r="B41" s="8" t="s">
        <v>1333</v>
      </c>
      <c r="C41" s="3" t="s">
        <v>1299</v>
      </c>
      <c r="D41" s="17" t="s">
        <v>1334</v>
      </c>
      <c r="E41" s="620"/>
      <c r="F41" s="5">
        <v>2</v>
      </c>
      <c r="G41" s="7" t="s">
        <v>1319</v>
      </c>
      <c r="H41" s="5" t="s">
        <v>1319</v>
      </c>
      <c r="I41" s="7"/>
      <c r="J41" s="477">
        <f t="shared" si="2"/>
        <v>0</v>
      </c>
      <c r="K41" s="25"/>
      <c r="L41" s="332">
        <f>J41*K41</f>
        <v>0</v>
      </c>
      <c r="M41" s="37" t="s">
        <v>151</v>
      </c>
    </row>
    <row r="42" spans="1:13">
      <c r="A42" s="12"/>
      <c r="B42" s="136" t="s">
        <v>1336</v>
      </c>
      <c r="C42" s="3"/>
      <c r="D42" s="150"/>
      <c r="E42" s="3"/>
      <c r="F42" s="3"/>
      <c r="G42" s="3"/>
      <c r="H42" s="3"/>
      <c r="I42" s="3"/>
      <c r="J42" s="3"/>
      <c r="K42" s="3"/>
      <c r="L42" s="247"/>
      <c r="M42" s="36"/>
    </row>
    <row r="43" spans="1:13" ht="18" customHeight="1">
      <c r="A43" s="12">
        <v>1507</v>
      </c>
      <c r="B43" s="15" t="s">
        <v>1316</v>
      </c>
      <c r="C43" s="580" t="s">
        <v>1299</v>
      </c>
      <c r="D43" s="16" t="s">
        <v>1317</v>
      </c>
      <c r="E43" s="618" t="s">
        <v>1318</v>
      </c>
      <c r="F43" s="5">
        <v>2</v>
      </c>
      <c r="G43" s="7" t="s">
        <v>1319</v>
      </c>
      <c r="H43" s="5" t="s">
        <v>1319</v>
      </c>
      <c r="I43" s="7"/>
      <c r="J43" s="477">
        <f t="shared" si="2"/>
        <v>0</v>
      </c>
      <c r="K43" s="25"/>
      <c r="L43" s="332">
        <f>J43*K43</f>
        <v>0</v>
      </c>
      <c r="M43" s="671" t="s">
        <v>1415</v>
      </c>
    </row>
    <row r="44" spans="1:13" ht="18">
      <c r="A44" s="12">
        <v>1508</v>
      </c>
      <c r="B44" s="8" t="s">
        <v>1320</v>
      </c>
      <c r="C44" s="616"/>
      <c r="D44" s="16" t="s">
        <v>1321</v>
      </c>
      <c r="E44" s="619"/>
      <c r="F44" s="5">
        <v>1</v>
      </c>
      <c r="G44" s="7" t="s">
        <v>1322</v>
      </c>
      <c r="H44" s="5" t="s">
        <v>1322</v>
      </c>
      <c r="I44" s="7"/>
      <c r="J44" s="477">
        <f t="shared" si="2"/>
        <v>0</v>
      </c>
      <c r="K44" s="25"/>
      <c r="L44" s="332">
        <f>J44*K44</f>
        <v>0</v>
      </c>
      <c r="M44" s="713"/>
    </row>
    <row r="45" spans="1:13">
      <c r="A45" s="12">
        <v>1503</v>
      </c>
      <c r="B45" s="8" t="s">
        <v>1308</v>
      </c>
      <c r="C45" s="616"/>
      <c r="D45" s="17" t="s">
        <v>1323</v>
      </c>
      <c r="E45" s="619"/>
      <c r="F45" s="5">
        <v>1</v>
      </c>
      <c r="G45" s="7" t="s">
        <v>1322</v>
      </c>
      <c r="H45" s="5" t="s">
        <v>1322</v>
      </c>
      <c r="I45" s="7"/>
      <c r="J45" s="477">
        <f t="shared" si="2"/>
        <v>0</v>
      </c>
      <c r="K45" s="25"/>
      <c r="L45" s="332">
        <f>J45*K45</f>
        <v>0</v>
      </c>
      <c r="M45" s="713"/>
    </row>
    <row r="46" spans="1:13">
      <c r="A46" s="12">
        <v>1510</v>
      </c>
      <c r="B46" s="8" t="s">
        <v>1326</v>
      </c>
      <c r="C46" s="581"/>
      <c r="D46" s="4" t="s">
        <v>1327</v>
      </c>
      <c r="E46" s="620"/>
      <c r="F46" s="5">
        <v>1</v>
      </c>
      <c r="G46" s="7" t="s">
        <v>1319</v>
      </c>
      <c r="H46" s="5" t="s">
        <v>1319</v>
      </c>
      <c r="I46" s="7"/>
      <c r="J46" s="477">
        <f t="shared" si="2"/>
        <v>0</v>
      </c>
      <c r="K46" s="25"/>
      <c r="L46" s="332">
        <f>J46*K46</f>
        <v>0</v>
      </c>
      <c r="M46" s="672"/>
    </row>
    <row r="47" spans="1:13">
      <c r="A47" s="12"/>
      <c r="B47" s="136" t="s">
        <v>1337</v>
      </c>
      <c r="C47" s="3"/>
      <c r="D47" s="150"/>
      <c r="E47" s="3"/>
      <c r="F47" s="3"/>
      <c r="G47" s="3"/>
      <c r="H47" s="3"/>
      <c r="I47" s="3"/>
      <c r="J47" s="3"/>
      <c r="K47" s="3"/>
      <c r="L47" s="247"/>
      <c r="M47" s="36"/>
    </row>
    <row r="48" spans="1:13">
      <c r="A48" s="12"/>
      <c r="B48" s="136" t="s">
        <v>1338</v>
      </c>
      <c r="C48" s="3"/>
      <c r="D48" s="150"/>
      <c r="E48" s="3"/>
      <c r="F48" s="3"/>
      <c r="G48" s="3"/>
      <c r="H48" s="3"/>
      <c r="I48" s="3"/>
      <c r="J48" s="3"/>
      <c r="K48" s="3"/>
      <c r="L48" s="247"/>
      <c r="M48" s="36"/>
    </row>
    <row r="49" spans="1:13" ht="18" customHeight="1">
      <c r="A49" s="12">
        <v>1507</v>
      </c>
      <c r="B49" s="15" t="s">
        <v>1339</v>
      </c>
      <c r="C49" s="580" t="s">
        <v>1299</v>
      </c>
      <c r="D49" s="16" t="s">
        <v>1317</v>
      </c>
      <c r="E49" s="618" t="s">
        <v>1318</v>
      </c>
      <c r="F49" s="5">
        <v>1</v>
      </c>
      <c r="G49" s="7" t="s">
        <v>1322</v>
      </c>
      <c r="H49" s="5" t="s">
        <v>1322</v>
      </c>
      <c r="I49" s="7"/>
      <c r="J49" s="477">
        <f t="shared" si="2"/>
        <v>0</v>
      </c>
      <c r="K49" s="25"/>
      <c r="L49" s="332">
        <f t="shared" ref="L49:L54" si="4">J49*K49</f>
        <v>0</v>
      </c>
      <c r="M49" s="671" t="s">
        <v>1416</v>
      </c>
    </row>
    <row r="50" spans="1:13" ht="18">
      <c r="A50" s="12">
        <v>1508</v>
      </c>
      <c r="B50" s="8" t="s">
        <v>1320</v>
      </c>
      <c r="C50" s="616"/>
      <c r="D50" s="16" t="s">
        <v>1321</v>
      </c>
      <c r="E50" s="619"/>
      <c r="F50" s="5">
        <v>1</v>
      </c>
      <c r="G50" s="7" t="s">
        <v>1322</v>
      </c>
      <c r="H50" s="5" t="s">
        <v>1322</v>
      </c>
      <c r="I50" s="7"/>
      <c r="J50" s="477">
        <f t="shared" si="2"/>
        <v>0</v>
      </c>
      <c r="K50" s="25"/>
      <c r="L50" s="332">
        <f t="shared" si="4"/>
        <v>0</v>
      </c>
      <c r="M50" s="713"/>
    </row>
    <row r="51" spans="1:13">
      <c r="A51" s="12">
        <v>1503</v>
      </c>
      <c r="B51" s="8" t="s">
        <v>1308</v>
      </c>
      <c r="C51" s="616"/>
      <c r="D51" s="17" t="s">
        <v>1323</v>
      </c>
      <c r="E51" s="619"/>
      <c r="F51" s="5">
        <v>1</v>
      </c>
      <c r="G51" s="7" t="s">
        <v>1322</v>
      </c>
      <c r="H51" s="5" t="s">
        <v>1322</v>
      </c>
      <c r="I51" s="7"/>
      <c r="J51" s="477">
        <f t="shared" si="2"/>
        <v>0</v>
      </c>
      <c r="K51" s="25"/>
      <c r="L51" s="332">
        <f t="shared" si="4"/>
        <v>0</v>
      </c>
      <c r="M51" s="713"/>
    </row>
    <row r="52" spans="1:13">
      <c r="A52" s="12">
        <v>1509</v>
      </c>
      <c r="B52" s="8" t="s">
        <v>1340</v>
      </c>
      <c r="C52" s="616"/>
      <c r="D52" s="4" t="s">
        <v>1325</v>
      </c>
      <c r="E52" s="619"/>
      <c r="F52" s="5">
        <v>1</v>
      </c>
      <c r="G52" s="7" t="s">
        <v>1322</v>
      </c>
      <c r="H52" s="5" t="s">
        <v>1322</v>
      </c>
      <c r="I52" s="7"/>
      <c r="J52" s="477">
        <f t="shared" si="2"/>
        <v>0</v>
      </c>
      <c r="K52" s="25"/>
      <c r="L52" s="332">
        <f t="shared" si="4"/>
        <v>0</v>
      </c>
      <c r="M52" s="713"/>
    </row>
    <row r="53" spans="1:13">
      <c r="A53" s="12">
        <v>1510</v>
      </c>
      <c r="B53" s="8" t="s">
        <v>1326</v>
      </c>
      <c r="C53" s="581"/>
      <c r="D53" s="4" t="s">
        <v>1327</v>
      </c>
      <c r="E53" s="619"/>
      <c r="F53" s="5">
        <v>1</v>
      </c>
      <c r="G53" s="7" t="s">
        <v>1319</v>
      </c>
      <c r="H53" s="5" t="s">
        <v>1319</v>
      </c>
      <c r="I53" s="7"/>
      <c r="J53" s="477">
        <f t="shared" si="2"/>
        <v>0</v>
      </c>
      <c r="K53" s="25"/>
      <c r="L53" s="332">
        <f t="shared" si="4"/>
        <v>0</v>
      </c>
      <c r="M53" s="672"/>
    </row>
    <row r="54" spans="1:13" ht="33.75">
      <c r="A54" s="12">
        <v>1513</v>
      </c>
      <c r="B54" s="8" t="s">
        <v>1333</v>
      </c>
      <c r="C54" s="3" t="s">
        <v>1299</v>
      </c>
      <c r="D54" s="17" t="s">
        <v>1334</v>
      </c>
      <c r="E54" s="620"/>
      <c r="F54" s="5">
        <v>2</v>
      </c>
      <c r="G54" s="7" t="s">
        <v>1319</v>
      </c>
      <c r="H54" s="5" t="s">
        <v>1319</v>
      </c>
      <c r="I54" s="7"/>
      <c r="J54" s="477">
        <f t="shared" si="2"/>
        <v>0</v>
      </c>
      <c r="K54" s="25"/>
      <c r="L54" s="332">
        <f t="shared" si="4"/>
        <v>0</v>
      </c>
      <c r="M54" s="37" t="s">
        <v>616</v>
      </c>
    </row>
    <row r="55" spans="1:13">
      <c r="A55" s="12"/>
      <c r="B55" s="136" t="s">
        <v>1341</v>
      </c>
      <c r="C55" s="3"/>
      <c r="D55" s="150"/>
      <c r="E55" s="3"/>
      <c r="F55" s="3"/>
      <c r="G55" s="3"/>
      <c r="H55" s="3"/>
      <c r="I55" s="3"/>
      <c r="J55" s="3"/>
      <c r="K55" s="3"/>
      <c r="L55" s="247"/>
      <c r="M55" s="36"/>
    </row>
    <row r="56" spans="1:13" ht="18" customHeight="1">
      <c r="A56" s="12">
        <v>1507</v>
      </c>
      <c r="B56" s="15" t="s">
        <v>1342</v>
      </c>
      <c r="C56" s="580" t="s">
        <v>1299</v>
      </c>
      <c r="D56" s="16" t="s">
        <v>1317</v>
      </c>
      <c r="E56" s="618" t="s">
        <v>1318</v>
      </c>
      <c r="F56" s="5">
        <v>1</v>
      </c>
      <c r="G56" s="7" t="s">
        <v>1322</v>
      </c>
      <c r="H56" s="5" t="s">
        <v>1322</v>
      </c>
      <c r="I56" s="7"/>
      <c r="J56" s="477">
        <f t="shared" si="2"/>
        <v>0</v>
      </c>
      <c r="K56" s="25"/>
      <c r="L56" s="332">
        <f>J56*K56</f>
        <v>0</v>
      </c>
      <c r="M56" s="671" t="s">
        <v>1417</v>
      </c>
    </row>
    <row r="57" spans="1:13" ht="18">
      <c r="A57" s="12">
        <v>1508</v>
      </c>
      <c r="B57" s="8" t="s">
        <v>1320</v>
      </c>
      <c r="C57" s="616"/>
      <c r="D57" s="16" t="s">
        <v>1321</v>
      </c>
      <c r="E57" s="619"/>
      <c r="F57" s="5">
        <v>3</v>
      </c>
      <c r="G57" s="7" t="s">
        <v>1322</v>
      </c>
      <c r="H57" s="5" t="s">
        <v>1322</v>
      </c>
      <c r="I57" s="7"/>
      <c r="J57" s="477">
        <f t="shared" si="2"/>
        <v>0</v>
      </c>
      <c r="K57" s="25"/>
      <c r="L57" s="332">
        <f>J57*K57</f>
        <v>0</v>
      </c>
      <c r="M57" s="713"/>
    </row>
    <row r="58" spans="1:13">
      <c r="A58" s="12">
        <v>1503</v>
      </c>
      <c r="B58" s="8" t="s">
        <v>1308</v>
      </c>
      <c r="C58" s="616"/>
      <c r="D58" s="17" t="s">
        <v>1323</v>
      </c>
      <c r="E58" s="619"/>
      <c r="F58" s="5">
        <v>1</v>
      </c>
      <c r="G58" s="7" t="s">
        <v>1343</v>
      </c>
      <c r="H58" s="5" t="s">
        <v>1343</v>
      </c>
      <c r="I58" s="7"/>
      <c r="J58" s="477">
        <f t="shared" si="2"/>
        <v>0</v>
      </c>
      <c r="K58" s="25"/>
      <c r="L58" s="332">
        <f>J58*K58</f>
        <v>0</v>
      </c>
      <c r="M58" s="713"/>
    </row>
    <row r="59" spans="1:13">
      <c r="A59" s="12">
        <v>1509</v>
      </c>
      <c r="B59" s="8" t="s">
        <v>1324</v>
      </c>
      <c r="C59" s="616"/>
      <c r="D59" s="4" t="s">
        <v>1325</v>
      </c>
      <c r="E59" s="619"/>
      <c r="F59" s="5">
        <v>1</v>
      </c>
      <c r="G59" s="7" t="s">
        <v>1343</v>
      </c>
      <c r="H59" s="5" t="s">
        <v>1343</v>
      </c>
      <c r="I59" s="7"/>
      <c r="J59" s="477">
        <f t="shared" si="2"/>
        <v>0</v>
      </c>
      <c r="K59" s="25"/>
      <c r="L59" s="332">
        <f>J59*K59</f>
        <v>0</v>
      </c>
      <c r="M59" s="713"/>
    </row>
    <row r="60" spans="1:13">
      <c r="A60" s="12">
        <v>1510</v>
      </c>
      <c r="B60" s="8" t="s">
        <v>1326</v>
      </c>
      <c r="C60" s="581"/>
      <c r="D60" s="4" t="s">
        <v>1327</v>
      </c>
      <c r="E60" s="620"/>
      <c r="F60" s="5">
        <v>3</v>
      </c>
      <c r="G60" s="7" t="s">
        <v>1322</v>
      </c>
      <c r="H60" s="5" t="s">
        <v>1322</v>
      </c>
      <c r="I60" s="7"/>
      <c r="J60" s="477">
        <f t="shared" si="2"/>
        <v>0</v>
      </c>
      <c r="K60" s="25"/>
      <c r="L60" s="332">
        <f>J60*K60</f>
        <v>0</v>
      </c>
      <c r="M60" s="672"/>
    </row>
    <row r="61" spans="1:13">
      <c r="A61" s="12"/>
      <c r="B61" s="136" t="s">
        <v>1344</v>
      </c>
      <c r="C61" s="3"/>
      <c r="D61" s="150"/>
      <c r="E61" s="3"/>
      <c r="F61" s="3"/>
      <c r="G61" s="3"/>
      <c r="H61" s="3"/>
      <c r="I61" s="3"/>
      <c r="J61" s="3"/>
      <c r="K61" s="3"/>
      <c r="L61" s="247"/>
      <c r="M61" s="36"/>
    </row>
    <row r="62" spans="1:13">
      <c r="A62" s="12"/>
      <c r="B62" s="136" t="s">
        <v>1345</v>
      </c>
      <c r="C62" s="3"/>
      <c r="D62" s="150"/>
      <c r="E62" s="3"/>
      <c r="F62" s="3"/>
      <c r="G62" s="3"/>
      <c r="H62" s="3"/>
      <c r="I62" s="3"/>
      <c r="J62" s="3"/>
      <c r="K62" s="3"/>
      <c r="L62" s="247"/>
      <c r="M62" s="36"/>
    </row>
    <row r="63" spans="1:13" ht="18" customHeight="1">
      <c r="A63" s="12">
        <v>1507</v>
      </c>
      <c r="B63" s="15" t="s">
        <v>1342</v>
      </c>
      <c r="C63" s="580" t="s">
        <v>1299</v>
      </c>
      <c r="D63" s="16" t="s">
        <v>1317</v>
      </c>
      <c r="E63" s="618" t="s">
        <v>1318</v>
      </c>
      <c r="F63" s="5">
        <v>2</v>
      </c>
      <c r="G63" s="7" t="s">
        <v>1319</v>
      </c>
      <c r="H63" s="5" t="s">
        <v>1319</v>
      </c>
      <c r="I63" s="7"/>
      <c r="J63" s="477">
        <f t="shared" si="2"/>
        <v>0</v>
      </c>
      <c r="K63" s="25"/>
      <c r="L63" s="332">
        <f>J63*K63</f>
        <v>0</v>
      </c>
      <c r="M63" s="671" t="s">
        <v>1418</v>
      </c>
    </row>
    <row r="64" spans="1:13" ht="18">
      <c r="A64" s="12">
        <v>1508</v>
      </c>
      <c r="B64" s="8" t="s">
        <v>1320</v>
      </c>
      <c r="C64" s="616"/>
      <c r="D64" s="16" t="s">
        <v>1321</v>
      </c>
      <c r="E64" s="619"/>
      <c r="F64" s="5">
        <v>2</v>
      </c>
      <c r="G64" s="7" t="s">
        <v>1322</v>
      </c>
      <c r="H64" s="5" t="s">
        <v>1322</v>
      </c>
      <c r="I64" s="7"/>
      <c r="J64" s="477">
        <f t="shared" si="2"/>
        <v>0</v>
      </c>
      <c r="K64" s="25"/>
      <c r="L64" s="332">
        <f>J64*K64</f>
        <v>0</v>
      </c>
      <c r="M64" s="713"/>
    </row>
    <row r="65" spans="1:13">
      <c r="A65" s="12">
        <v>1503</v>
      </c>
      <c r="B65" s="8" t="s">
        <v>1308</v>
      </c>
      <c r="C65" s="616"/>
      <c r="D65" s="17" t="s">
        <v>1323</v>
      </c>
      <c r="E65" s="619"/>
      <c r="F65" s="5">
        <v>1</v>
      </c>
      <c r="G65" s="7" t="s">
        <v>1322</v>
      </c>
      <c r="H65" s="5" t="s">
        <v>1322</v>
      </c>
      <c r="I65" s="7"/>
      <c r="J65" s="477">
        <f t="shared" si="2"/>
        <v>0</v>
      </c>
      <c r="K65" s="25"/>
      <c r="L65" s="332">
        <f>J65*K65</f>
        <v>0</v>
      </c>
      <c r="M65" s="713"/>
    </row>
    <row r="66" spans="1:13">
      <c r="A66" s="12">
        <v>1509</v>
      </c>
      <c r="B66" s="8" t="s">
        <v>1324</v>
      </c>
      <c r="C66" s="581"/>
      <c r="D66" s="4" t="s">
        <v>1325</v>
      </c>
      <c r="E66" s="619"/>
      <c r="F66" s="5">
        <v>2</v>
      </c>
      <c r="G66" s="7" t="s">
        <v>1322</v>
      </c>
      <c r="H66" s="5" t="s">
        <v>1322</v>
      </c>
      <c r="I66" s="7"/>
      <c r="J66" s="477">
        <f t="shared" si="2"/>
        <v>0</v>
      </c>
      <c r="K66" s="25"/>
      <c r="L66" s="332">
        <f>J66*K66</f>
        <v>0</v>
      </c>
      <c r="M66" s="672"/>
    </row>
    <row r="67" spans="1:13" ht="22.5">
      <c r="A67" s="12">
        <v>1510</v>
      </c>
      <c r="B67" s="8" t="s">
        <v>1326</v>
      </c>
      <c r="C67" s="18" t="s">
        <v>1299</v>
      </c>
      <c r="D67" s="4" t="s">
        <v>1327</v>
      </c>
      <c r="E67" s="620"/>
      <c r="F67" s="5"/>
      <c r="G67" s="7"/>
      <c r="H67" s="5"/>
      <c r="I67" s="7"/>
      <c r="J67" s="477">
        <f t="shared" si="2"/>
        <v>0</v>
      </c>
      <c r="K67" s="6"/>
      <c r="L67" s="7"/>
      <c r="M67" s="37" t="s">
        <v>617</v>
      </c>
    </row>
    <row r="68" spans="1:13">
      <c r="A68" s="12"/>
      <c r="B68" s="136" t="s">
        <v>1346</v>
      </c>
      <c r="C68" s="3"/>
      <c r="D68" s="150"/>
      <c r="E68" s="3"/>
      <c r="F68" s="3"/>
      <c r="G68" s="3"/>
      <c r="H68" s="3"/>
      <c r="I68" s="3"/>
      <c r="J68" s="3"/>
      <c r="K68" s="3"/>
      <c r="L68" s="247"/>
      <c r="M68" s="36"/>
    </row>
    <row r="69" spans="1:13" ht="18" customHeight="1">
      <c r="A69" s="12">
        <v>1508</v>
      </c>
      <c r="B69" s="8" t="s">
        <v>1320</v>
      </c>
      <c r="C69" s="616" t="s">
        <v>1299</v>
      </c>
      <c r="D69" s="16" t="s">
        <v>1321</v>
      </c>
      <c r="E69" s="618" t="s">
        <v>1318</v>
      </c>
      <c r="F69" s="5">
        <v>2</v>
      </c>
      <c r="G69" s="7" t="s">
        <v>1322</v>
      </c>
      <c r="H69" s="5" t="s">
        <v>1322</v>
      </c>
      <c r="I69" s="7"/>
      <c r="J69" s="477">
        <f t="shared" si="2"/>
        <v>0</v>
      </c>
      <c r="K69" s="25"/>
      <c r="L69" s="332">
        <f>J69*K69</f>
        <v>0</v>
      </c>
      <c r="M69" s="671" t="s">
        <v>1419</v>
      </c>
    </row>
    <row r="70" spans="1:13">
      <c r="A70" s="12">
        <v>1503</v>
      </c>
      <c r="B70" s="8" t="s">
        <v>1308</v>
      </c>
      <c r="C70" s="581"/>
      <c r="D70" s="17" t="s">
        <v>1323</v>
      </c>
      <c r="E70" s="619"/>
      <c r="F70" s="5">
        <v>1</v>
      </c>
      <c r="G70" s="7" t="s">
        <v>1322</v>
      </c>
      <c r="H70" s="5" t="s">
        <v>1322</v>
      </c>
      <c r="I70" s="7"/>
      <c r="J70" s="477">
        <f t="shared" si="2"/>
        <v>0</v>
      </c>
      <c r="K70" s="25"/>
      <c r="L70" s="332">
        <f>J70*K70</f>
        <v>0</v>
      </c>
      <c r="M70" s="672"/>
    </row>
    <row r="71" spans="1:13">
      <c r="A71" s="12">
        <v>1505</v>
      </c>
      <c r="B71" s="8" t="s">
        <v>1311</v>
      </c>
      <c r="C71" s="3" t="s">
        <v>1299</v>
      </c>
      <c r="D71" s="4"/>
      <c r="E71" s="620"/>
      <c r="F71" s="5">
        <v>1</v>
      </c>
      <c r="G71" s="7" t="s">
        <v>1319</v>
      </c>
      <c r="H71" s="5" t="s">
        <v>1319</v>
      </c>
      <c r="I71" s="7"/>
      <c r="J71" s="477">
        <f t="shared" si="2"/>
        <v>0</v>
      </c>
      <c r="K71" s="25"/>
      <c r="L71" s="332">
        <f>J71*K71</f>
        <v>0</v>
      </c>
      <c r="M71" s="39" t="s">
        <v>618</v>
      </c>
    </row>
    <row r="72" spans="1:13">
      <c r="A72" s="12"/>
      <c r="B72" s="136" t="s">
        <v>1347</v>
      </c>
      <c r="C72" s="3"/>
      <c r="D72" s="150"/>
      <c r="E72" s="3"/>
      <c r="F72" s="3"/>
      <c r="G72" s="3"/>
      <c r="H72" s="3"/>
      <c r="I72" s="3"/>
      <c r="J72" s="3"/>
      <c r="K72" s="3"/>
      <c r="L72" s="247"/>
      <c r="M72" s="36"/>
    </row>
    <row r="73" spans="1:13">
      <c r="A73" s="12"/>
      <c r="B73" s="136" t="s">
        <v>1348</v>
      </c>
      <c r="C73" s="3"/>
      <c r="D73" s="150"/>
      <c r="E73" s="3"/>
      <c r="F73" s="3"/>
      <c r="G73" s="3"/>
      <c r="H73" s="3"/>
      <c r="I73" s="3"/>
      <c r="J73" s="3"/>
      <c r="K73" s="3"/>
      <c r="L73" s="247"/>
      <c r="M73" s="36"/>
    </row>
    <row r="74" spans="1:13" ht="18" customHeight="1">
      <c r="A74" s="12">
        <v>1508</v>
      </c>
      <c r="B74" s="8" t="s">
        <v>1320</v>
      </c>
      <c r="C74" s="580" t="s">
        <v>1299</v>
      </c>
      <c r="D74" s="16" t="s">
        <v>1321</v>
      </c>
      <c r="E74" s="618" t="s">
        <v>1318</v>
      </c>
      <c r="F74" s="5">
        <v>2</v>
      </c>
      <c r="G74" s="7" t="s">
        <v>1322</v>
      </c>
      <c r="H74" s="5" t="s">
        <v>1322</v>
      </c>
      <c r="I74" s="7"/>
      <c r="J74" s="477">
        <f t="shared" si="2"/>
        <v>0</v>
      </c>
      <c r="K74" s="25"/>
      <c r="L74" s="332">
        <f t="shared" ref="L74:L86" si="5">J74*K74</f>
        <v>0</v>
      </c>
      <c r="M74" s="671" t="s">
        <v>1420</v>
      </c>
    </row>
    <row r="75" spans="1:13">
      <c r="A75" s="12">
        <v>1503</v>
      </c>
      <c r="B75" s="8" t="s">
        <v>1308</v>
      </c>
      <c r="C75" s="616"/>
      <c r="D75" s="17" t="s">
        <v>1323</v>
      </c>
      <c r="E75" s="619"/>
      <c r="F75" s="5">
        <v>1</v>
      </c>
      <c r="G75" s="7" t="s">
        <v>1322</v>
      </c>
      <c r="H75" s="5" t="s">
        <v>1322</v>
      </c>
      <c r="I75" s="7"/>
      <c r="J75" s="477">
        <f t="shared" si="2"/>
        <v>0</v>
      </c>
      <c r="K75" s="25"/>
      <c r="L75" s="332">
        <f t="shared" si="5"/>
        <v>0</v>
      </c>
      <c r="M75" s="713"/>
    </row>
    <row r="76" spans="1:13">
      <c r="A76" s="12">
        <v>1514</v>
      </c>
      <c r="B76" s="8" t="s">
        <v>1349</v>
      </c>
      <c r="C76" s="616"/>
      <c r="D76" s="4"/>
      <c r="E76" s="619"/>
      <c r="F76" s="5">
        <v>1</v>
      </c>
      <c r="G76" s="7" t="s">
        <v>1322</v>
      </c>
      <c r="H76" s="5" t="s">
        <v>1322</v>
      </c>
      <c r="I76" s="7"/>
      <c r="J76" s="477">
        <f t="shared" si="2"/>
        <v>0</v>
      </c>
      <c r="K76" s="25"/>
      <c r="L76" s="332">
        <f t="shared" si="5"/>
        <v>0</v>
      </c>
      <c r="M76" s="713"/>
    </row>
    <row r="77" spans="1:13">
      <c r="A77" s="12">
        <v>1504</v>
      </c>
      <c r="B77" s="8" t="s">
        <v>1309</v>
      </c>
      <c r="C77" s="616"/>
      <c r="D77" s="4"/>
      <c r="E77" s="619"/>
      <c r="F77" s="5">
        <v>1</v>
      </c>
      <c r="G77" s="7" t="s">
        <v>1322</v>
      </c>
      <c r="H77" s="5" t="s">
        <v>1322</v>
      </c>
      <c r="I77" s="7"/>
      <c r="J77" s="477">
        <f t="shared" si="2"/>
        <v>0</v>
      </c>
      <c r="K77" s="25"/>
      <c r="L77" s="332">
        <f t="shared" si="5"/>
        <v>0</v>
      </c>
      <c r="M77" s="713"/>
    </row>
    <row r="78" spans="1:13">
      <c r="A78" s="12">
        <v>1505</v>
      </c>
      <c r="B78" s="8" t="s">
        <v>1311</v>
      </c>
      <c r="C78" s="581"/>
      <c r="D78" s="4"/>
      <c r="E78" s="620"/>
      <c r="F78" s="5">
        <v>1</v>
      </c>
      <c r="G78" s="7" t="s">
        <v>1322</v>
      </c>
      <c r="H78" s="5" t="s">
        <v>1322</v>
      </c>
      <c r="I78" s="7"/>
      <c r="J78" s="477">
        <f t="shared" si="2"/>
        <v>0</v>
      </c>
      <c r="K78" s="25"/>
      <c r="L78" s="332">
        <f t="shared" si="5"/>
        <v>0</v>
      </c>
      <c r="M78" s="672"/>
    </row>
    <row r="79" spans="1:13">
      <c r="A79" s="12"/>
      <c r="B79" s="136" t="s">
        <v>1350</v>
      </c>
      <c r="C79" s="3"/>
      <c r="D79" s="150"/>
      <c r="E79" s="3"/>
      <c r="F79" s="3"/>
      <c r="G79" s="3"/>
      <c r="H79" s="3"/>
      <c r="I79" s="3"/>
      <c r="J79" s="3"/>
      <c r="K79" s="3"/>
      <c r="L79" s="247">
        <f t="shared" si="5"/>
        <v>0</v>
      </c>
      <c r="M79" s="36"/>
    </row>
    <row r="80" spans="1:13" ht="18" customHeight="1">
      <c r="A80" s="12">
        <v>1507</v>
      </c>
      <c r="B80" s="15" t="s">
        <v>1342</v>
      </c>
      <c r="C80" s="580" t="s">
        <v>1299</v>
      </c>
      <c r="D80" s="16" t="s">
        <v>1317</v>
      </c>
      <c r="E80" s="618" t="s">
        <v>1318</v>
      </c>
      <c r="F80" s="5">
        <v>1</v>
      </c>
      <c r="G80" s="7" t="s">
        <v>1322</v>
      </c>
      <c r="H80" s="5" t="s">
        <v>1322</v>
      </c>
      <c r="I80" s="7"/>
      <c r="J80" s="477">
        <f t="shared" si="2"/>
        <v>0</v>
      </c>
      <c r="K80" s="25"/>
      <c r="L80" s="332">
        <f t="shared" si="5"/>
        <v>0</v>
      </c>
      <c r="M80" s="671" t="s">
        <v>1421</v>
      </c>
    </row>
    <row r="81" spans="1:13" ht="18">
      <c r="A81" s="12">
        <v>1508</v>
      </c>
      <c r="B81" s="8" t="s">
        <v>1320</v>
      </c>
      <c r="C81" s="616"/>
      <c r="D81" s="16" t="s">
        <v>1321</v>
      </c>
      <c r="E81" s="619"/>
      <c r="F81" s="5">
        <v>3</v>
      </c>
      <c r="G81" s="7" t="s">
        <v>1322</v>
      </c>
      <c r="H81" s="5" t="s">
        <v>1322</v>
      </c>
      <c r="I81" s="7"/>
      <c r="J81" s="477">
        <f t="shared" si="2"/>
        <v>0</v>
      </c>
      <c r="K81" s="25"/>
      <c r="L81" s="332">
        <f t="shared" si="5"/>
        <v>0</v>
      </c>
      <c r="M81" s="713"/>
    </row>
    <row r="82" spans="1:13">
      <c r="A82" s="12">
        <v>1503</v>
      </c>
      <c r="B82" s="8" t="s">
        <v>1308</v>
      </c>
      <c r="C82" s="616"/>
      <c r="D82" s="17" t="s">
        <v>1323</v>
      </c>
      <c r="E82" s="619"/>
      <c r="F82" s="5">
        <v>1</v>
      </c>
      <c r="G82" s="7" t="s">
        <v>1343</v>
      </c>
      <c r="H82" s="5" t="s">
        <v>1343</v>
      </c>
      <c r="I82" s="7"/>
      <c r="J82" s="477">
        <f t="shared" si="2"/>
        <v>0</v>
      </c>
      <c r="K82" s="25"/>
      <c r="L82" s="332">
        <f t="shared" si="5"/>
        <v>0</v>
      </c>
      <c r="M82" s="713"/>
    </row>
    <row r="83" spans="1:13">
      <c r="A83" s="12">
        <v>1509</v>
      </c>
      <c r="B83" s="8" t="s">
        <v>1324</v>
      </c>
      <c r="C83" s="616"/>
      <c r="D83" s="4" t="s">
        <v>1325</v>
      </c>
      <c r="E83" s="619"/>
      <c r="F83" s="5">
        <v>1</v>
      </c>
      <c r="G83" s="7" t="s">
        <v>1343</v>
      </c>
      <c r="H83" s="5" t="s">
        <v>1343</v>
      </c>
      <c r="I83" s="7"/>
      <c r="J83" s="477">
        <f t="shared" si="2"/>
        <v>0</v>
      </c>
      <c r="K83" s="25"/>
      <c r="L83" s="332">
        <f t="shared" si="5"/>
        <v>0</v>
      </c>
      <c r="M83" s="713"/>
    </row>
    <row r="84" spans="1:13">
      <c r="A84" s="12">
        <v>1514</v>
      </c>
      <c r="B84" s="8" t="s">
        <v>1349</v>
      </c>
      <c r="C84" s="616"/>
      <c r="D84" s="4"/>
      <c r="E84" s="619"/>
      <c r="F84" s="5">
        <v>1</v>
      </c>
      <c r="G84" s="7" t="s">
        <v>1322</v>
      </c>
      <c r="H84" s="5" t="s">
        <v>1322</v>
      </c>
      <c r="I84" s="7"/>
      <c r="J84" s="477">
        <f t="shared" si="2"/>
        <v>0</v>
      </c>
      <c r="K84" s="25"/>
      <c r="L84" s="332">
        <f t="shared" si="5"/>
        <v>0</v>
      </c>
      <c r="M84" s="713"/>
    </row>
    <row r="85" spans="1:13">
      <c r="A85" s="12">
        <v>1504</v>
      </c>
      <c r="B85" s="8" t="s">
        <v>1309</v>
      </c>
      <c r="C85" s="616"/>
      <c r="D85" s="4"/>
      <c r="E85" s="619"/>
      <c r="F85" s="5">
        <v>1</v>
      </c>
      <c r="G85" s="7" t="s">
        <v>1322</v>
      </c>
      <c r="H85" s="5" t="s">
        <v>1322</v>
      </c>
      <c r="I85" s="7"/>
      <c r="J85" s="477">
        <f>F85*I85</f>
        <v>0</v>
      </c>
      <c r="K85" s="25"/>
      <c r="L85" s="332">
        <f t="shared" si="5"/>
        <v>0</v>
      </c>
      <c r="M85" s="713"/>
    </row>
    <row r="86" spans="1:13">
      <c r="A86" s="12">
        <v>1505</v>
      </c>
      <c r="B86" s="8" t="s">
        <v>1311</v>
      </c>
      <c r="C86" s="581"/>
      <c r="D86" s="4"/>
      <c r="E86" s="620"/>
      <c r="F86" s="5">
        <v>1</v>
      </c>
      <c r="G86" s="7" t="s">
        <v>1322</v>
      </c>
      <c r="H86" s="5" t="s">
        <v>1322</v>
      </c>
      <c r="I86" s="7"/>
      <c r="J86" s="477">
        <f>F86*I86</f>
        <v>0</v>
      </c>
      <c r="K86" s="25"/>
      <c r="L86" s="332">
        <f t="shared" si="5"/>
        <v>0</v>
      </c>
      <c r="M86" s="672"/>
    </row>
    <row r="87" spans="1:13">
      <c r="A87" s="12"/>
      <c r="B87" s="136" t="s">
        <v>1351</v>
      </c>
      <c r="C87" s="3"/>
      <c r="D87" s="150"/>
      <c r="E87" s="3"/>
      <c r="F87" s="3"/>
      <c r="G87" s="3"/>
      <c r="H87" s="3"/>
      <c r="I87" s="3"/>
      <c r="J87" s="3"/>
      <c r="K87" s="3"/>
      <c r="L87" s="247"/>
      <c r="M87" s="36"/>
    </row>
    <row r="88" spans="1:13" ht="48" customHeight="1">
      <c r="A88" s="12">
        <v>1503</v>
      </c>
      <c r="B88" s="8" t="s">
        <v>1308</v>
      </c>
      <c r="C88" s="13" t="s">
        <v>1299</v>
      </c>
      <c r="D88" s="17" t="s">
        <v>1323</v>
      </c>
      <c r="E88" s="21" t="s">
        <v>1318</v>
      </c>
      <c r="F88" s="5">
        <v>1</v>
      </c>
      <c r="G88" s="7" t="s">
        <v>1322</v>
      </c>
      <c r="H88" s="5" t="s">
        <v>1322</v>
      </c>
      <c r="I88" s="7"/>
      <c r="J88" s="477">
        <f>F88*I88</f>
        <v>0</v>
      </c>
      <c r="K88" s="25"/>
      <c r="L88" s="332">
        <f>J88*K88</f>
        <v>0</v>
      </c>
      <c r="M88" s="39" t="s">
        <v>1422</v>
      </c>
    </row>
    <row r="89" spans="1:13">
      <c r="A89" s="12"/>
      <c r="B89" s="136" t="s">
        <v>1352</v>
      </c>
      <c r="C89" s="3"/>
      <c r="D89" s="150"/>
      <c r="E89" s="3"/>
      <c r="F89" s="3"/>
      <c r="G89" s="3"/>
      <c r="H89" s="3"/>
      <c r="I89" s="3"/>
      <c r="J89" s="3"/>
      <c r="K89" s="3"/>
      <c r="L89" s="247">
        <f>J89*K89</f>
        <v>0</v>
      </c>
      <c r="M89" s="36"/>
    </row>
    <row r="90" spans="1:13" ht="14.25" customHeight="1">
      <c r="A90" s="12">
        <v>1515</v>
      </c>
      <c r="B90" s="8" t="s">
        <v>1353</v>
      </c>
      <c r="C90" s="3"/>
      <c r="D90" s="4"/>
      <c r="E90" s="618" t="s">
        <v>1354</v>
      </c>
      <c r="F90" s="5">
        <v>4</v>
      </c>
      <c r="G90" s="7" t="s">
        <v>1310</v>
      </c>
      <c r="H90" s="5" t="s">
        <v>1310</v>
      </c>
      <c r="I90" s="7"/>
      <c r="J90" s="477">
        <f>F90*I90</f>
        <v>0</v>
      </c>
      <c r="K90" s="25"/>
      <c r="L90" s="332">
        <f>J90*K90</f>
        <v>0</v>
      </c>
      <c r="M90" s="36"/>
    </row>
    <row r="91" spans="1:13">
      <c r="A91" s="12">
        <v>1516</v>
      </c>
      <c r="B91" s="8" t="s">
        <v>1355</v>
      </c>
      <c r="C91" s="3"/>
      <c r="D91" s="4"/>
      <c r="E91" s="619"/>
      <c r="F91" s="5">
        <v>4</v>
      </c>
      <c r="G91" s="7" t="s">
        <v>1310</v>
      </c>
      <c r="H91" s="5" t="s">
        <v>1310</v>
      </c>
      <c r="I91" s="7"/>
      <c r="J91" s="477">
        <f>F91*I91</f>
        <v>0</v>
      </c>
      <c r="K91" s="25"/>
      <c r="L91" s="332">
        <f>J91*K91</f>
        <v>0</v>
      </c>
      <c r="M91" s="36"/>
    </row>
    <row r="92" spans="1:13" ht="14.25" customHeight="1">
      <c r="A92" s="12">
        <v>1517</v>
      </c>
      <c r="B92" s="8" t="s">
        <v>1356</v>
      </c>
      <c r="C92" s="580" t="s">
        <v>1299</v>
      </c>
      <c r="D92" s="4"/>
      <c r="E92" s="619"/>
      <c r="F92" s="5"/>
      <c r="G92" s="7"/>
      <c r="H92" s="5"/>
      <c r="I92" s="7"/>
      <c r="J92" s="477"/>
      <c r="K92" s="6"/>
      <c r="L92" s="7"/>
      <c r="M92" s="671" t="s">
        <v>619</v>
      </c>
    </row>
    <row r="93" spans="1:13">
      <c r="A93" s="12">
        <v>1518</v>
      </c>
      <c r="B93" s="8" t="s">
        <v>1309</v>
      </c>
      <c r="C93" s="616"/>
      <c r="D93" s="4"/>
      <c r="E93" s="619"/>
      <c r="F93" s="5"/>
      <c r="G93" s="7"/>
      <c r="H93" s="5"/>
      <c r="I93" s="7"/>
      <c r="J93" s="477"/>
      <c r="K93" s="6"/>
      <c r="L93" s="7"/>
      <c r="M93" s="713"/>
    </row>
    <row r="94" spans="1:13">
      <c r="A94" s="12">
        <v>1519</v>
      </c>
      <c r="B94" s="8" t="s">
        <v>1311</v>
      </c>
      <c r="C94" s="616"/>
      <c r="D94" s="4"/>
      <c r="E94" s="619"/>
      <c r="F94" s="5"/>
      <c r="G94" s="7"/>
      <c r="H94" s="5"/>
      <c r="I94" s="7"/>
      <c r="J94" s="477"/>
      <c r="K94" s="6"/>
      <c r="L94" s="7"/>
      <c r="M94" s="713"/>
    </row>
    <row r="95" spans="1:13" ht="22.5">
      <c r="A95" s="12">
        <v>1520</v>
      </c>
      <c r="B95" s="15" t="s">
        <v>1357</v>
      </c>
      <c r="C95" s="581"/>
      <c r="D95" s="4"/>
      <c r="E95" s="620"/>
      <c r="F95" s="5"/>
      <c r="G95" s="7"/>
      <c r="H95" s="5"/>
      <c r="I95" s="7"/>
      <c r="J95" s="477"/>
      <c r="K95" s="6"/>
      <c r="L95" s="7"/>
      <c r="M95" s="672"/>
    </row>
    <row r="96" spans="1:13">
      <c r="A96" s="12"/>
      <c r="B96" s="136" t="s">
        <v>1358</v>
      </c>
      <c r="C96" s="3"/>
      <c r="D96" s="150"/>
      <c r="E96" s="3"/>
      <c r="F96" s="3"/>
      <c r="G96" s="3"/>
      <c r="H96" s="3"/>
      <c r="I96" s="3"/>
      <c r="J96" s="3"/>
      <c r="K96" s="3"/>
      <c r="L96" s="247"/>
      <c r="M96" s="36"/>
    </row>
    <row r="97" spans="1:13" ht="36" customHeight="1">
      <c r="A97" s="12">
        <v>1521</v>
      </c>
      <c r="B97" s="22" t="s">
        <v>1359</v>
      </c>
      <c r="C97" s="3" t="s">
        <v>1299</v>
      </c>
      <c r="D97" s="4"/>
      <c r="E97" s="618" t="s">
        <v>1360</v>
      </c>
      <c r="F97" s="5">
        <v>1</v>
      </c>
      <c r="G97" s="7" t="s">
        <v>1361</v>
      </c>
      <c r="H97" s="5" t="s">
        <v>1361</v>
      </c>
      <c r="I97" s="7"/>
      <c r="J97" s="477">
        <f>F97*I97</f>
        <v>0</v>
      </c>
      <c r="K97" s="25"/>
      <c r="L97" s="332">
        <f>J97*K97</f>
        <v>0</v>
      </c>
      <c r="M97" s="37" t="s">
        <v>620</v>
      </c>
    </row>
    <row r="98" spans="1:13" ht="45">
      <c r="A98" s="12">
        <v>1522</v>
      </c>
      <c r="B98" s="22" t="s">
        <v>1362</v>
      </c>
      <c r="C98" s="3"/>
      <c r="D98" s="4"/>
      <c r="E98" s="619"/>
      <c r="F98" s="5">
        <v>1</v>
      </c>
      <c r="G98" s="7" t="s">
        <v>1363</v>
      </c>
      <c r="H98" s="5" t="s">
        <v>1363</v>
      </c>
      <c r="I98" s="7"/>
      <c r="J98" s="477">
        <f>F98*I98</f>
        <v>0</v>
      </c>
      <c r="K98" s="25"/>
      <c r="L98" s="332">
        <f>J98*K98</f>
        <v>0</v>
      </c>
      <c r="M98" s="36"/>
    </row>
    <row r="99" spans="1:13" ht="14.25" customHeight="1">
      <c r="A99" s="48">
        <v>1523</v>
      </c>
      <c r="B99" s="23" t="s">
        <v>1364</v>
      </c>
      <c r="C99" s="603" t="s">
        <v>1299</v>
      </c>
      <c r="D99" s="24"/>
      <c r="E99" s="619"/>
      <c r="F99" s="43"/>
      <c r="G99" s="26"/>
      <c r="H99" s="43"/>
      <c r="I99" s="26"/>
      <c r="J99" s="477"/>
      <c r="K99" s="25"/>
      <c r="L99" s="26"/>
      <c r="M99" s="614" t="s">
        <v>621</v>
      </c>
    </row>
    <row r="100" spans="1:13">
      <c r="A100" s="48">
        <v>1524</v>
      </c>
      <c r="B100" s="23" t="s">
        <v>1365</v>
      </c>
      <c r="C100" s="626"/>
      <c r="D100" s="24"/>
      <c r="E100" s="619"/>
      <c r="F100" s="43"/>
      <c r="G100" s="26"/>
      <c r="H100" s="43"/>
      <c r="I100" s="26"/>
      <c r="J100" s="477"/>
      <c r="K100" s="25"/>
      <c r="L100" s="26"/>
      <c r="M100" s="629"/>
    </row>
    <row r="101" spans="1:13" ht="33.75">
      <c r="A101" s="48">
        <v>1525</v>
      </c>
      <c r="B101" s="23" t="s">
        <v>1366</v>
      </c>
      <c r="C101" s="626"/>
      <c r="D101" s="24"/>
      <c r="E101" s="619"/>
      <c r="F101" s="43"/>
      <c r="G101" s="26"/>
      <c r="H101" s="43"/>
      <c r="I101" s="26"/>
      <c r="J101" s="43"/>
      <c r="K101" s="25"/>
      <c r="L101" s="26"/>
      <c r="M101" s="629"/>
    </row>
    <row r="102" spans="1:13">
      <c r="A102" s="48">
        <v>1526</v>
      </c>
      <c r="B102" s="23" t="s">
        <v>1367</v>
      </c>
      <c r="C102" s="626"/>
      <c r="D102" s="24"/>
      <c r="E102" s="619"/>
      <c r="F102" s="43"/>
      <c r="G102" s="26"/>
      <c r="H102" s="43"/>
      <c r="I102" s="26"/>
      <c r="J102" s="43"/>
      <c r="K102" s="25"/>
      <c r="L102" s="26"/>
      <c r="M102" s="629"/>
    </row>
    <row r="103" spans="1:13" ht="22.5">
      <c r="A103" s="48">
        <v>1527</v>
      </c>
      <c r="B103" s="23" t="s">
        <v>1368</v>
      </c>
      <c r="C103" s="604"/>
      <c r="D103" s="24"/>
      <c r="E103" s="620"/>
      <c r="F103" s="43"/>
      <c r="G103" s="26"/>
      <c r="H103" s="43"/>
      <c r="I103" s="26"/>
      <c r="J103" s="43"/>
      <c r="K103" s="25"/>
      <c r="L103" s="26"/>
      <c r="M103" s="615"/>
    </row>
    <row r="104" spans="1:13">
      <c r="A104" s="12"/>
      <c r="B104" s="136" t="s">
        <v>1369</v>
      </c>
      <c r="C104" s="3"/>
      <c r="D104" s="150"/>
      <c r="E104" s="3"/>
      <c r="F104" s="3"/>
      <c r="G104" s="3"/>
      <c r="H104" s="3"/>
      <c r="I104" s="3"/>
      <c r="J104" s="3"/>
      <c r="K104" s="3"/>
      <c r="L104" s="247"/>
      <c r="M104" s="36"/>
    </row>
    <row r="105" spans="1:13" ht="45.75" thickBot="1">
      <c r="A105" s="292">
        <v>1528</v>
      </c>
      <c r="B105" s="27" t="s">
        <v>1370</v>
      </c>
      <c r="C105" s="28"/>
      <c r="D105" s="29"/>
      <c r="E105" s="30" t="s">
        <v>1371</v>
      </c>
      <c r="F105" s="30">
        <v>1</v>
      </c>
      <c r="G105" s="32" t="s">
        <v>1372</v>
      </c>
      <c r="H105" s="30" t="s">
        <v>1372</v>
      </c>
      <c r="I105" s="32"/>
      <c r="J105" s="488">
        <f>F105*I105</f>
        <v>0</v>
      </c>
      <c r="K105" s="125"/>
      <c r="L105" s="494">
        <f>J105*K105</f>
        <v>0</v>
      </c>
      <c r="M105" s="44"/>
    </row>
    <row r="106" spans="1:13" ht="16.5" thickTop="1" thickBot="1"/>
    <row r="107" spans="1:13" ht="15.75" thickBot="1">
      <c r="J107" s="597" t="s">
        <v>34</v>
      </c>
      <c r="K107" s="598"/>
      <c r="L107" s="423">
        <f>SUM(L5:L105)</f>
        <v>0</v>
      </c>
    </row>
  </sheetData>
  <mergeCells count="59">
    <mergeCell ref="E1:G1"/>
    <mergeCell ref="E2:E3"/>
    <mergeCell ref="F2:G2"/>
    <mergeCell ref="C11:C16"/>
    <mergeCell ref="A1:A3"/>
    <mergeCell ref="B1:B3"/>
    <mergeCell ref="C1:C3"/>
    <mergeCell ref="D1:D3"/>
    <mergeCell ref="C69:C70"/>
    <mergeCell ref="E69:E71"/>
    <mergeCell ref="C49:C53"/>
    <mergeCell ref="E49:E54"/>
    <mergeCell ref="C56:C60"/>
    <mergeCell ref="E56:E60"/>
    <mergeCell ref="C63:C66"/>
    <mergeCell ref="M1:M3"/>
    <mergeCell ref="B4:M4"/>
    <mergeCell ref="E63:E67"/>
    <mergeCell ref="C31:C34"/>
    <mergeCell ref="E31:E36"/>
    <mergeCell ref="M56:M60"/>
    <mergeCell ref="M63:M66"/>
    <mergeCell ref="M11:M16"/>
    <mergeCell ref="M17:M18"/>
    <mergeCell ref="C38:C40"/>
    <mergeCell ref="E38:E41"/>
    <mergeCell ref="E11:E16"/>
    <mergeCell ref="C17:C18"/>
    <mergeCell ref="C21:C24"/>
    <mergeCell ref="E21:E25"/>
    <mergeCell ref="C27:C29"/>
    <mergeCell ref="C99:C103"/>
    <mergeCell ref="C80:C86"/>
    <mergeCell ref="E80:E86"/>
    <mergeCell ref="M43:M46"/>
    <mergeCell ref="M49:M53"/>
    <mergeCell ref="E90:E95"/>
    <mergeCell ref="C92:C95"/>
    <mergeCell ref="C74:C78"/>
    <mergeCell ref="E74:E78"/>
    <mergeCell ref="C43:C46"/>
    <mergeCell ref="M99:M103"/>
    <mergeCell ref="M69:M70"/>
    <mergeCell ref="M74:M78"/>
    <mergeCell ref="M80:M86"/>
    <mergeCell ref="M92:M95"/>
    <mergeCell ref="E97:E103"/>
    <mergeCell ref="E43:E46"/>
    <mergeCell ref="M21:M24"/>
    <mergeCell ref="M27:M29"/>
    <mergeCell ref="M31:M34"/>
    <mergeCell ref="M38:M40"/>
    <mergeCell ref="E27:E29"/>
    <mergeCell ref="J107:K107"/>
    <mergeCell ref="H1:I1"/>
    <mergeCell ref="J1:L1"/>
    <mergeCell ref="H2:H3"/>
    <mergeCell ref="I2:I3"/>
    <mergeCell ref="L2:L3"/>
  </mergeCells>
  <phoneticPr fontId="22" type="noConversion"/>
  <printOptions horizontalCentered="1"/>
  <pageMargins left="0.19685039370078741" right="0.19685039370078741" top="0.6692913385826772" bottom="0.51181102362204722" header="0.27559055118110237" footer="0.23622047244094491"/>
  <pageSetup paperSize="9" scale="54" fitToHeight="0" orientation="landscape" r:id="rId1"/>
  <headerFooter>
    <oddHeader>&amp;L&amp;"NewsGotT,Normal"&amp;14&amp;UPlan de Control de Calidad de Producción de Materiales en Obras .</oddHeader>
    <oddFooter>&amp;L&amp;"NewsGotT,Normal"&amp;10&amp;G&amp;R&amp;"NewsGotT,Normal"&amp;9&amp;P de &amp;N</oddFooter>
  </headerFooter>
  <rowBreaks count="1" manualBreakCount="1">
    <brk id="54" max="16383" man="1"/>
  </rowBreaks>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A1:M68"/>
  <sheetViews>
    <sheetView tabSelected="1" view="pageBreakPreview" zoomScale="60" zoomScaleNormal="100" workbookViewId="0">
      <selection activeCell="H28" sqref="H28"/>
    </sheetView>
  </sheetViews>
  <sheetFormatPr baseColWidth="10" defaultColWidth="11.140625" defaultRowHeight="12"/>
  <cols>
    <col min="1" max="1" width="10.28515625" style="483" customWidth="1"/>
    <col min="2" max="2" width="11.5703125" style="483" customWidth="1"/>
    <col min="3" max="5" width="10.28515625" style="483" customWidth="1"/>
    <col min="6" max="6" width="12.7109375" style="483" customWidth="1"/>
    <col min="7" max="7" width="21.7109375" style="483" customWidth="1"/>
    <col min="8" max="8" width="14.140625" style="483" customWidth="1"/>
    <col min="9" max="9" width="14.28515625" style="483" customWidth="1"/>
    <col min="10" max="10" width="10.5703125" style="483" customWidth="1"/>
    <col min="11" max="16384" width="11.140625" style="483"/>
  </cols>
  <sheetData>
    <row r="1" spans="1:13">
      <c r="A1" s="482"/>
      <c r="B1" s="482"/>
      <c r="C1" s="482"/>
      <c r="D1" s="482"/>
      <c r="E1" s="482"/>
      <c r="F1" s="482"/>
      <c r="G1" s="482"/>
      <c r="H1" s="482"/>
      <c r="I1" s="482"/>
      <c r="J1" s="482"/>
      <c r="K1" s="482"/>
      <c r="L1" s="482"/>
      <c r="M1" s="482"/>
    </row>
    <row r="2" spans="1:13" ht="15">
      <c r="A2" s="482"/>
      <c r="B2" s="482"/>
      <c r="C2" s="482"/>
      <c r="D2" s="482"/>
      <c r="E2" s="482"/>
      <c r="F2" s="482"/>
      <c r="G2" s="482"/>
      <c r="H2" s="515" t="s">
        <v>35</v>
      </c>
      <c r="I2" s="513"/>
      <c r="J2" s="482"/>
      <c r="K2" s="482"/>
      <c r="L2" s="482"/>
      <c r="M2" s="482"/>
    </row>
    <row r="3" spans="1:13" ht="15">
      <c r="A3" s="482"/>
      <c r="B3" s="482"/>
      <c r="C3" s="482"/>
      <c r="D3" s="482"/>
      <c r="E3" s="482"/>
      <c r="F3" s="482"/>
      <c r="G3" s="482"/>
      <c r="H3" s="515" t="s">
        <v>36</v>
      </c>
      <c r="I3" s="513"/>
      <c r="J3" s="482"/>
      <c r="K3" s="482"/>
      <c r="L3" s="482"/>
      <c r="M3" s="482"/>
    </row>
    <row r="4" spans="1:13">
      <c r="A4" s="482"/>
      <c r="B4" s="482"/>
      <c r="C4" s="482"/>
      <c r="D4" s="482"/>
      <c r="E4" s="482"/>
      <c r="F4" s="482"/>
      <c r="G4" s="482"/>
      <c r="H4" s="482"/>
      <c r="I4" s="482"/>
      <c r="J4" s="482"/>
      <c r="K4" s="482"/>
      <c r="L4" s="482"/>
      <c r="M4" s="482"/>
    </row>
    <row r="5" spans="1:13">
      <c r="A5" s="482"/>
      <c r="B5" s="482"/>
      <c r="C5" s="482"/>
      <c r="D5" s="482"/>
      <c r="E5" s="482"/>
      <c r="F5" s="482"/>
      <c r="G5" s="482"/>
      <c r="H5" s="482"/>
      <c r="I5" s="482"/>
      <c r="J5" s="482"/>
      <c r="K5" s="482"/>
      <c r="L5" s="482"/>
      <c r="M5" s="482"/>
    </row>
    <row r="6" spans="1:13">
      <c r="A6" s="482"/>
      <c r="B6" s="482"/>
      <c r="C6" s="482"/>
      <c r="D6" s="482"/>
      <c r="E6" s="482"/>
      <c r="F6" s="482"/>
      <c r="G6" s="482"/>
      <c r="H6" s="482"/>
      <c r="I6" s="482"/>
      <c r="J6" s="482"/>
      <c r="K6" s="482"/>
      <c r="L6" s="482"/>
      <c r="M6" s="482"/>
    </row>
    <row r="7" spans="1:13" ht="34.5">
      <c r="A7" s="512" t="s">
        <v>886</v>
      </c>
      <c r="B7" s="513"/>
      <c r="C7" s="513"/>
      <c r="D7" s="513"/>
      <c r="E7" s="513"/>
      <c r="F7" s="513"/>
      <c r="G7" s="513"/>
      <c r="H7" s="513"/>
      <c r="I7" s="513"/>
      <c r="J7" s="482"/>
      <c r="K7" s="482"/>
      <c r="L7" s="482"/>
      <c r="M7" s="482"/>
    </row>
    <row r="8" spans="1:13">
      <c r="A8" s="513"/>
      <c r="B8" s="513"/>
      <c r="C8" s="513"/>
      <c r="D8" s="514" t="s">
        <v>37</v>
      </c>
      <c r="E8" s="513"/>
      <c r="F8" s="513"/>
      <c r="G8" s="513"/>
      <c r="H8" s="513"/>
      <c r="I8" s="514"/>
      <c r="J8" s="484"/>
      <c r="K8" s="482"/>
      <c r="L8" s="482"/>
      <c r="M8" s="482"/>
    </row>
    <row r="9" spans="1:13">
      <c r="A9" s="482"/>
      <c r="B9" s="482"/>
      <c r="C9" s="482"/>
      <c r="D9" s="482"/>
      <c r="E9" s="482"/>
      <c r="F9" s="482"/>
      <c r="G9" s="482"/>
      <c r="H9" s="482"/>
      <c r="I9" s="482"/>
      <c r="J9" s="482"/>
      <c r="K9" s="482"/>
      <c r="L9" s="482"/>
      <c r="M9" s="482"/>
    </row>
    <row r="10" spans="1:13">
      <c r="A10" s="504"/>
      <c r="B10" s="504"/>
      <c r="C10" s="504"/>
      <c r="D10" s="504"/>
      <c r="E10" s="504"/>
      <c r="F10" s="504"/>
      <c r="G10" s="504"/>
      <c r="H10" s="507"/>
      <c r="I10" s="504"/>
      <c r="J10" s="482"/>
      <c r="K10" s="482"/>
      <c r="L10" s="482"/>
      <c r="M10" s="482"/>
    </row>
    <row r="11" spans="1:13">
      <c r="A11" s="508" t="s">
        <v>38</v>
      </c>
      <c r="B11" s="509"/>
      <c r="C11" s="509"/>
      <c r="D11" s="509"/>
      <c r="E11" s="504"/>
      <c r="F11" s="508"/>
      <c r="G11" s="509"/>
      <c r="H11" s="507">
        <f>'01_MOVIMIENTO DE TIERRA'!L223</f>
        <v>0</v>
      </c>
      <c r="I11" s="504" t="s">
        <v>39</v>
      </c>
      <c r="J11" s="482"/>
      <c r="K11" s="482"/>
      <c r="L11" s="482"/>
      <c r="M11" s="482"/>
    </row>
    <row r="12" spans="1:13">
      <c r="A12" s="504"/>
      <c r="B12" s="504"/>
      <c r="C12" s="504"/>
      <c r="D12" s="504"/>
      <c r="E12" s="504"/>
      <c r="F12" s="504"/>
      <c r="G12" s="504"/>
      <c r="H12" s="507"/>
      <c r="I12" s="504"/>
      <c r="J12" s="482"/>
      <c r="K12" s="482"/>
      <c r="L12" s="482"/>
      <c r="M12" s="482"/>
    </row>
    <row r="13" spans="1:13">
      <c r="A13" s="508" t="s">
        <v>43</v>
      </c>
      <c r="B13" s="509"/>
      <c r="C13" s="509"/>
      <c r="D13" s="504"/>
      <c r="E13" s="508"/>
      <c r="F13" s="509"/>
      <c r="G13" s="510"/>
      <c r="H13" s="507">
        <f>'02_IMPERMEABILIZACION'!L65</f>
        <v>0</v>
      </c>
      <c r="I13" s="504" t="s">
        <v>39</v>
      </c>
      <c r="J13" s="482"/>
      <c r="K13" s="482"/>
      <c r="L13" s="482"/>
      <c r="M13" s="482"/>
    </row>
    <row r="14" spans="1:13">
      <c r="A14" s="504"/>
      <c r="B14" s="504"/>
      <c r="C14" s="504"/>
      <c r="D14" s="504"/>
      <c r="E14" s="504"/>
      <c r="F14" s="504"/>
      <c r="G14" s="504"/>
      <c r="H14" s="507"/>
      <c r="I14" s="504"/>
      <c r="J14" s="482"/>
      <c r="K14" s="482"/>
      <c r="L14" s="482"/>
      <c r="M14" s="482"/>
    </row>
    <row r="15" spans="1:13">
      <c r="A15" s="508" t="s">
        <v>44</v>
      </c>
      <c r="B15" s="504"/>
      <c r="C15" s="504"/>
      <c r="D15" s="504"/>
      <c r="E15" s="504"/>
      <c r="F15" s="504"/>
      <c r="G15" s="504"/>
      <c r="H15" s="507">
        <f>'03_CONDUCCIONES'!L291</f>
        <v>0</v>
      </c>
      <c r="I15" s="504" t="s">
        <v>39</v>
      </c>
      <c r="J15" s="482"/>
      <c r="K15" s="482"/>
      <c r="L15" s="482"/>
      <c r="M15" s="482"/>
    </row>
    <row r="16" spans="1:13">
      <c r="A16" s="504"/>
      <c r="B16" s="504"/>
      <c r="C16" s="504"/>
      <c r="D16" s="504"/>
      <c r="E16" s="504"/>
      <c r="F16" s="504"/>
      <c r="G16" s="504"/>
      <c r="H16" s="507"/>
      <c r="I16" s="504"/>
      <c r="J16" s="482"/>
      <c r="K16" s="482"/>
      <c r="L16" s="482"/>
      <c r="M16" s="482"/>
    </row>
    <row r="17" spans="1:13">
      <c r="A17" s="508" t="s">
        <v>40</v>
      </c>
      <c r="B17" s="504"/>
      <c r="C17" s="504"/>
      <c r="D17" s="504"/>
      <c r="E17" s="504"/>
      <c r="F17" s="504"/>
      <c r="G17" s="504"/>
      <c r="H17" s="507">
        <f>'04_ESTRUCTURAS'!L224</f>
        <v>0</v>
      </c>
      <c r="I17" s="504" t="s">
        <v>39</v>
      </c>
      <c r="J17" s="482"/>
      <c r="K17" s="482"/>
      <c r="L17" s="482"/>
      <c r="M17" s="482"/>
    </row>
    <row r="18" spans="1:13">
      <c r="A18" s="504"/>
      <c r="B18" s="504"/>
      <c r="C18" s="504"/>
      <c r="D18" s="504"/>
      <c r="E18" s="504"/>
      <c r="F18" s="504"/>
      <c r="G18" s="504"/>
      <c r="H18" s="507"/>
      <c r="I18" s="504"/>
      <c r="J18" s="482"/>
      <c r="K18" s="482"/>
      <c r="L18" s="482"/>
      <c r="M18" s="482"/>
    </row>
    <row r="19" spans="1:13">
      <c r="A19" s="508" t="s">
        <v>45</v>
      </c>
      <c r="B19" s="504"/>
      <c r="C19" s="504"/>
      <c r="D19" s="504"/>
      <c r="E19" s="504"/>
      <c r="F19" s="504"/>
      <c r="G19" s="504"/>
      <c r="H19" s="507">
        <f>'05_EDIFICIOS'!L223</f>
        <v>0</v>
      </c>
      <c r="I19" s="504" t="s">
        <v>39</v>
      </c>
      <c r="J19" s="482"/>
      <c r="K19" s="482"/>
      <c r="L19" s="482"/>
      <c r="M19" s="482"/>
    </row>
    <row r="20" spans="1:13">
      <c r="A20" s="508"/>
      <c r="B20" s="504"/>
      <c r="C20" s="504"/>
      <c r="D20" s="504"/>
      <c r="E20" s="504"/>
      <c r="F20" s="504"/>
      <c r="G20" s="504"/>
      <c r="H20" s="507"/>
      <c r="I20" s="504"/>
      <c r="J20" s="482"/>
      <c r="K20" s="482"/>
      <c r="L20" s="482"/>
      <c r="M20" s="482"/>
    </row>
    <row r="21" spans="1:13">
      <c r="A21" s="508" t="s">
        <v>46</v>
      </c>
      <c r="B21" s="504"/>
      <c r="C21" s="504"/>
      <c r="D21" s="504"/>
      <c r="E21" s="504"/>
      <c r="F21" s="504"/>
      <c r="G21" s="504"/>
      <c r="H21" s="507">
        <f>'06_URBANIZACION'!L180</f>
        <v>0</v>
      </c>
      <c r="I21" s="504" t="s">
        <v>39</v>
      </c>
      <c r="J21" s="482"/>
      <c r="K21" s="482"/>
      <c r="L21" s="482"/>
      <c r="M21" s="482"/>
    </row>
    <row r="22" spans="1:13">
      <c r="A22" s="508"/>
      <c r="B22" s="504"/>
      <c r="C22" s="504"/>
      <c r="D22" s="504"/>
      <c r="E22" s="504"/>
      <c r="F22" s="504"/>
      <c r="G22" s="504"/>
      <c r="H22" s="507"/>
      <c r="I22" s="504"/>
      <c r="J22" s="482"/>
      <c r="K22" s="482"/>
      <c r="L22" s="482"/>
      <c r="M22" s="482"/>
    </row>
    <row r="23" spans="1:13">
      <c r="A23" s="508" t="s">
        <v>47</v>
      </c>
      <c r="B23" s="504"/>
      <c r="C23" s="504"/>
      <c r="D23" s="504"/>
      <c r="E23" s="504"/>
      <c r="F23" s="504"/>
      <c r="G23" s="504"/>
      <c r="H23" s="507">
        <f>'07_CONTROL DE EQUIPOS'!L107</f>
        <v>0</v>
      </c>
      <c r="I23" s="504" t="s">
        <v>39</v>
      </c>
      <c r="J23" s="482"/>
      <c r="K23" s="482"/>
      <c r="L23" s="482"/>
      <c r="M23" s="482"/>
    </row>
    <row r="24" spans="1:13">
      <c r="A24" s="508"/>
      <c r="B24" s="504"/>
      <c r="C24" s="504"/>
      <c r="D24" s="504"/>
      <c r="E24" s="504"/>
      <c r="F24" s="504"/>
      <c r="G24" s="504"/>
      <c r="H24" s="511"/>
      <c r="I24" s="504"/>
      <c r="J24" s="482"/>
      <c r="K24" s="482"/>
      <c r="L24" s="482"/>
      <c r="M24" s="482"/>
    </row>
    <row r="25" spans="1:13" ht="13.5" customHeight="1">
      <c r="A25" s="504"/>
      <c r="B25" s="504"/>
      <c r="C25" s="505"/>
      <c r="D25" s="505" t="s">
        <v>41</v>
      </c>
      <c r="E25" s="505"/>
      <c r="F25" s="504"/>
      <c r="G25" s="504"/>
      <c r="H25" s="506">
        <f>+H11+H13+H15+H17+H19+H23</f>
        <v>0</v>
      </c>
      <c r="I25" s="505" t="s">
        <v>39</v>
      </c>
      <c r="J25" s="485"/>
      <c r="K25" s="482"/>
      <c r="L25" s="482"/>
      <c r="M25" s="482"/>
    </row>
    <row r="26" spans="1:13" ht="13.5" customHeight="1">
      <c r="A26" s="482"/>
      <c r="B26" s="482"/>
      <c r="C26" s="482"/>
      <c r="D26" s="482"/>
      <c r="E26" s="482"/>
      <c r="F26" s="482"/>
      <c r="G26" s="482"/>
      <c r="H26" s="486"/>
      <c r="I26" s="482"/>
      <c r="J26" s="482"/>
      <c r="K26" s="482"/>
      <c r="L26" s="482"/>
      <c r="M26" s="482"/>
    </row>
    <row r="27" spans="1:13" ht="13.5" customHeight="1">
      <c r="A27" s="482"/>
      <c r="B27" s="482"/>
      <c r="C27" s="482"/>
      <c r="D27" s="516"/>
      <c r="E27" s="516"/>
      <c r="F27" s="516" t="s">
        <v>1424</v>
      </c>
      <c r="G27" s="516"/>
      <c r="H27" s="517">
        <f>ROUND(0.18*H25,2)</f>
        <v>0</v>
      </c>
      <c r="I27" s="516" t="s">
        <v>39</v>
      </c>
      <c r="J27" s="482"/>
      <c r="K27" s="482"/>
      <c r="L27" s="482"/>
      <c r="M27" s="482"/>
    </row>
    <row r="28" spans="1:13" ht="13.5" customHeight="1">
      <c r="A28" s="482"/>
      <c r="B28" s="482"/>
      <c r="C28" s="482"/>
      <c r="D28" s="482"/>
      <c r="E28" s="482"/>
      <c r="F28" s="482"/>
      <c r="G28" s="482"/>
      <c r="H28" s="486"/>
      <c r="I28" s="482"/>
      <c r="J28" s="482"/>
      <c r="K28" s="482"/>
      <c r="L28" s="482"/>
      <c r="M28" s="482"/>
    </row>
    <row r="29" spans="1:13" ht="13.5" customHeight="1">
      <c r="A29" s="482"/>
      <c r="B29" s="482"/>
      <c r="C29" s="482"/>
      <c r="D29" s="516"/>
      <c r="E29" s="516"/>
      <c r="F29" s="516" t="s">
        <v>42</v>
      </c>
      <c r="G29" s="516"/>
      <c r="H29" s="517">
        <f>+H25+H27</f>
        <v>0</v>
      </c>
      <c r="I29" s="516" t="s">
        <v>39</v>
      </c>
      <c r="J29" s="482"/>
      <c r="K29" s="482"/>
      <c r="L29" s="482"/>
      <c r="M29" s="482"/>
    </row>
    <row r="30" spans="1:13" ht="13.5" customHeight="1">
      <c r="A30" s="482"/>
      <c r="B30" s="482"/>
      <c r="C30" s="482"/>
      <c r="D30" s="482"/>
      <c r="E30" s="482"/>
      <c r="F30" s="482"/>
      <c r="G30" s="482"/>
      <c r="H30" s="482"/>
      <c r="I30" s="482"/>
      <c r="J30" s="482"/>
      <c r="K30" s="482"/>
      <c r="L30" s="482"/>
      <c r="M30" s="482"/>
    </row>
    <row r="31" spans="1:13" ht="13.5" customHeight="1">
      <c r="A31" s="487"/>
      <c r="B31" s="482"/>
      <c r="C31" s="482"/>
      <c r="D31" s="482"/>
      <c r="E31" s="487"/>
      <c r="F31" s="482"/>
      <c r="G31" s="482"/>
      <c r="H31" s="487"/>
      <c r="I31" s="482"/>
      <c r="J31" s="482"/>
      <c r="K31" s="482"/>
      <c r="L31" s="482"/>
      <c r="M31" s="482"/>
    </row>
    <row r="32" spans="1:13" ht="15">
      <c r="A32" s="487"/>
      <c r="B32" s="482"/>
      <c r="C32" s="482"/>
      <c r="D32" s="482"/>
      <c r="E32" s="482"/>
      <c r="F32" s="482"/>
      <c r="G32" s="482"/>
      <c r="H32" s="482"/>
      <c r="I32" s="482"/>
      <c r="J32" s="482"/>
      <c r="K32" s="482"/>
      <c r="L32" s="482"/>
      <c r="M32" s="482"/>
    </row>
    <row r="33" spans="1:13" ht="15">
      <c r="A33" s="487"/>
      <c r="B33" s="482"/>
      <c r="C33" s="482"/>
      <c r="D33" s="482"/>
      <c r="E33" s="482"/>
      <c r="F33" s="482"/>
      <c r="G33" s="482"/>
      <c r="H33" s="482"/>
      <c r="I33" s="482"/>
      <c r="J33" s="482"/>
      <c r="K33" s="482"/>
      <c r="L33" s="482"/>
      <c r="M33" s="482"/>
    </row>
    <row r="34" spans="1:13" ht="12.95" customHeight="1">
      <c r="A34" s="487"/>
      <c r="B34" s="482"/>
      <c r="C34" s="482"/>
      <c r="D34" s="482"/>
      <c r="E34" s="487"/>
      <c r="F34" s="482"/>
      <c r="G34" s="482"/>
      <c r="H34" s="482"/>
      <c r="I34" s="482"/>
      <c r="J34" s="482"/>
      <c r="K34" s="482"/>
      <c r="L34" s="482"/>
      <c r="M34" s="482"/>
    </row>
    <row r="35" spans="1:13" ht="12.95" customHeight="1">
      <c r="A35" s="487"/>
      <c r="B35" s="482"/>
      <c r="C35" s="482"/>
      <c r="D35" s="482"/>
      <c r="E35" s="482"/>
      <c r="F35" s="482"/>
      <c r="G35" s="482"/>
      <c r="H35" s="487"/>
      <c r="I35" s="482"/>
      <c r="J35" s="482"/>
      <c r="K35" s="482"/>
      <c r="L35" s="482"/>
      <c r="M35" s="482"/>
    </row>
    <row r="36" spans="1:13" ht="15">
      <c r="A36" s="487"/>
      <c r="B36" s="482"/>
      <c r="C36" s="482"/>
      <c r="D36" s="482"/>
      <c r="E36" s="482"/>
      <c r="F36" s="482"/>
      <c r="G36" s="482"/>
      <c r="H36" s="487"/>
      <c r="I36" s="482"/>
      <c r="J36" s="482"/>
      <c r="K36" s="482"/>
      <c r="L36" s="482"/>
      <c r="M36" s="482"/>
    </row>
    <row r="37" spans="1:13">
      <c r="A37" s="482"/>
    </row>
    <row r="65" ht="12.95" customHeight="1"/>
    <row r="68" ht="12.95" customHeight="1"/>
  </sheetData>
  <phoneticPr fontId="22" type="noConversion"/>
  <conditionalFormatting sqref="I186 I188:I189 I191 I181:I183 I193 I200:I204 I65:I74 I160:I168 I76:I83">
    <cfRule type="cellIs" dxfId="0" priority="1" stopIfTrue="1" operator="equal">
      <formula>"¿UNIDADES?"</formula>
    </cfRule>
  </conditionalFormatting>
  <printOptions horizontalCentered="1" verticalCentered="1"/>
  <pageMargins left="0.74803149606299213" right="0.74803149606299213" top="0.98425196850393704" bottom="0.98425196850393704" header="0" footer="0"/>
  <pageSetup paperSize="9" scale="95" orientation="landscape" horizontalDpi="1200" verticalDpi="1200" r:id="rId1"/>
  <headerFooter alignWithMargins="0"/>
  <colBreaks count="1" manualBreakCount="1">
    <brk id="12" max="3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01_MOVIMIENTO DE TIERRA</vt:lpstr>
      <vt:lpstr>02_IMPERMEABILIZACION</vt:lpstr>
      <vt:lpstr>03_CONDUCCIONES</vt:lpstr>
      <vt:lpstr>04_ESTRUCTURAS</vt:lpstr>
      <vt:lpstr>05_EDIFICIOS</vt:lpstr>
      <vt:lpstr>06_URBANIZACION</vt:lpstr>
      <vt:lpstr>07_CONTROL DE EQUIPOS</vt:lpstr>
      <vt:lpstr>RESUMEN</vt:lpstr>
      <vt:lpstr>'03_CONDUCCIONES'!Área_de_impresión</vt:lpstr>
      <vt:lpstr>'04_ESTRUCTURAS'!Área_de_impresión</vt:lpstr>
      <vt:lpstr>RESUMEN!Área_de_impresión</vt:lpstr>
    </vt:vector>
  </TitlesOfParts>
  <Company>maestrosysprep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Recomendaciones O.H. Feb09</dc:title>
  <dc:creator>Esmeralda Correro</dc:creator>
  <cp:lastModifiedBy>ecorrero</cp:lastModifiedBy>
  <cp:lastPrinted>2011-04-12T07:36:41Z</cp:lastPrinted>
  <dcterms:created xsi:type="dcterms:W3CDTF">2009-05-28T13:27:05Z</dcterms:created>
  <dcterms:modified xsi:type="dcterms:W3CDTF">2011-04-12T09:19:07Z</dcterms:modified>
</cp:coreProperties>
</file>